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'Sheet1'!$A$5:$V$51</definedName>
    <definedName name="Z_6B5D4520_136C_11D8_9F5A_00104B38F9BB_.wvu.PrintArea" localSheetId="0" hidden="1">'Sheet1'!$A$5:$V$51</definedName>
  </definedNames>
  <calcPr fullCalcOnLoad="1"/>
</workbook>
</file>

<file path=xl/sharedStrings.xml><?xml version="1.0" encoding="utf-8"?>
<sst xmlns="http://schemas.openxmlformats.org/spreadsheetml/2006/main" count="123" uniqueCount="81">
  <si>
    <t>Expenditures</t>
  </si>
  <si>
    <t>Diocesan Assessment</t>
  </si>
  <si>
    <t>Outside the Congregation:</t>
  </si>
  <si>
    <t>Staffing</t>
  </si>
  <si>
    <t>Rector</t>
  </si>
  <si>
    <t>Other Salaries</t>
  </si>
  <si>
    <t>Benefits</t>
  </si>
  <si>
    <t>Subtotal</t>
  </si>
  <si>
    <t>Property</t>
  </si>
  <si>
    <t>PUC (Light, Heat, &amp; Water)</t>
  </si>
  <si>
    <t>Telephone</t>
  </si>
  <si>
    <t>Insurance</t>
  </si>
  <si>
    <t>Maintenance &amp; Supplies - recurring</t>
  </si>
  <si>
    <t>Mortgage</t>
  </si>
  <si>
    <t>- Principal</t>
  </si>
  <si>
    <t>- Interest</t>
  </si>
  <si>
    <t>Programme</t>
  </si>
  <si>
    <t>Worship Supplies</t>
  </si>
  <si>
    <t>Music Supplies</t>
  </si>
  <si>
    <t>Stewardship Supplies</t>
  </si>
  <si>
    <t>Administration</t>
  </si>
  <si>
    <t>Postage</t>
  </si>
  <si>
    <t>Copier Costs</t>
  </si>
  <si>
    <t>Hospitality Supplies</t>
  </si>
  <si>
    <t>Miscellaneous</t>
  </si>
  <si>
    <t>Bank Service Charges</t>
  </si>
  <si>
    <t>Advertising</t>
  </si>
  <si>
    <t>Total Expenditures</t>
  </si>
  <si>
    <t>Outreach</t>
  </si>
  <si>
    <t>Music &amp;</t>
  </si>
  <si>
    <t>Worship</t>
  </si>
  <si>
    <t>Evangelism</t>
  </si>
  <si>
    <t>Christian</t>
  </si>
  <si>
    <t>Education</t>
  </si>
  <si>
    <t>Pastoral</t>
  </si>
  <si>
    <t>Care</t>
  </si>
  <si>
    <t>Parish</t>
  </si>
  <si>
    <t>Life</t>
  </si>
  <si>
    <t>Actual</t>
  </si>
  <si>
    <t xml:space="preserve">       - capital</t>
  </si>
  <si>
    <t>Office Supplies - recurring</t>
  </si>
  <si>
    <t>Total</t>
  </si>
  <si>
    <t>Music &amp; Worship</t>
  </si>
  <si>
    <t>Pastoral Care</t>
  </si>
  <si>
    <t>Parish Life</t>
  </si>
  <si>
    <t>Diocesan Treasurer recommends allocation of 100% to Outreach</t>
  </si>
  <si>
    <t>Time and salary allocated equally to all Ministries</t>
  </si>
  <si>
    <t>Estimated</t>
  </si>
  <si>
    <t>by:</t>
  </si>
  <si>
    <t>Christian Educ.</t>
  </si>
  <si>
    <t>Church School</t>
  </si>
  <si>
    <t>Adult</t>
  </si>
  <si>
    <t>Education Supplies:</t>
  </si>
  <si>
    <t>Office Supplies - capital</t>
  </si>
  <si>
    <t>Allocated equally to all ministries</t>
  </si>
  <si>
    <t xml:space="preserve"> </t>
  </si>
  <si>
    <t>Example Pie Chart:</t>
  </si>
  <si>
    <t>Diocese</t>
  </si>
  <si>
    <t>Warden</t>
  </si>
  <si>
    <t xml:space="preserve">Admin </t>
  </si>
  <si>
    <t>Choir</t>
  </si>
  <si>
    <t>School</t>
  </si>
  <si>
    <t>Admin</t>
  </si>
  <si>
    <r>
      <t>St. Swithin's Investment in Ministries</t>
    </r>
    <r>
      <rPr>
        <b/>
        <sz val="12"/>
        <rFont val="Arial"/>
        <family val="2"/>
      </rPr>
      <t xml:space="preserve"> (Narrative Budget Spreadsheet)</t>
    </r>
  </si>
  <si>
    <t>Notes for future reference</t>
  </si>
  <si>
    <t>Summary used for</t>
  </si>
  <si>
    <t>creating pie chart:</t>
  </si>
  <si>
    <t xml:space="preserve">Note: </t>
  </si>
  <si>
    <t>Note:</t>
  </si>
  <si>
    <t xml:space="preserve">purposes only and cannot be modified. </t>
  </si>
  <si>
    <t>Printing:</t>
  </si>
  <si>
    <t>on File, then click on Print.</t>
  </si>
  <si>
    <t>For a downloadable version that can be modified</t>
  </si>
  <si>
    <t>your own parish's Narrative Budget and graphics. Colours are used here to improve readability only. No guarantee of accuracy is implied by the use of this template.</t>
  </si>
  <si>
    <t>This sample template is for demonstration</t>
  </si>
  <si>
    <t>go to the Niagara Diocese Web Site.</t>
  </si>
  <si>
    <t>sampletemplate</t>
  </si>
  <si>
    <t>Note - these are examples of allocations only and not to be used in your parish!</t>
  </si>
  <si>
    <t xml:space="preserve">        These columns show the allocation of expenditures to these six ministries</t>
  </si>
  <si>
    <r>
      <t xml:space="preserve"> This sample template cannot be modified, but a similar template (</t>
    </r>
    <r>
      <rPr>
        <b/>
        <i/>
        <sz val="10"/>
        <rFont val="Arial"/>
        <family val="2"/>
      </rPr>
      <t>yourtemplate</t>
    </r>
    <r>
      <rPr>
        <i/>
        <sz val="10"/>
        <rFont val="Arial"/>
        <family val="2"/>
      </rPr>
      <t xml:space="preserve">) is available on the Niagara Diocese Web Site for downloading and modification to create </t>
    </r>
  </si>
  <si>
    <t>Click anywhere on spreadsheet, then click</t>
  </si>
</sst>
</file>

<file path=xl/styles.xml><?xml version="1.0" encoding="utf-8"?>
<styleSheet xmlns="http://schemas.openxmlformats.org/spreadsheetml/2006/main">
  <numFmts count="2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&quot;$&quot;* #,##0.000_);_(&quot;$&quot;* \(#,##0.000\);_(&quot;$&quot;* &quot;-&quot;??_);_(@_)"/>
    <numFmt numFmtId="173" formatCode="_(&quot;$&quot;* #,##0.0000_);_(&quot;$&quot;* \(#,##0.0000\);_(&quot;$&quot;* &quot;-&quot;??_);_(@_)"/>
    <numFmt numFmtId="174" formatCode="_(&quot;$&quot;* #,##0.0_);_(&quot;$&quot;* \(#,##0.0\);_(&quot;$&quot;* &quot;-&quot;??_);_(@_)"/>
    <numFmt numFmtId="175" formatCode="_(&quot;$&quot;* #,##0_);_(&quot;$&quot;* \(#,##0\);_(&quot;$&quot;* &quot;-&quot;??_);_(@_)"/>
    <numFmt numFmtId="176" formatCode="_(* #,##0.0_);_(* \(#,##0.0\);_(* &quot;-&quot;??_);_(@_)"/>
    <numFmt numFmtId="177" formatCode="_(* #,##0_);_(* \(#,##0\);_(* &quot;-&quot;??_);_(@_)"/>
    <numFmt numFmtId="178" formatCode="#,##0.0"/>
    <numFmt numFmtId="179" formatCode="0.0%"/>
    <numFmt numFmtId="180" formatCode="0.000%"/>
    <numFmt numFmtId="181" formatCode="0.0000%"/>
  </numFmts>
  <fonts count="17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u val="single"/>
      <sz val="12"/>
      <name val="Arial"/>
      <family val="2"/>
    </font>
    <font>
      <b/>
      <sz val="15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i/>
      <u val="single"/>
      <sz val="9"/>
      <name val="Arial"/>
      <family val="2"/>
    </font>
    <font>
      <b/>
      <i/>
      <u val="single"/>
      <sz val="10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9">
    <xf numFmtId="0" fontId="0" fillId="0" borderId="0" xfId="0" applyAlignment="1">
      <alignment/>
    </xf>
    <xf numFmtId="175" fontId="0" fillId="0" borderId="0" xfId="17" applyNumberFormat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175" fontId="0" fillId="0" borderId="1" xfId="17" applyNumberFormat="1" applyBorder="1" applyAlignment="1">
      <alignment horizontal="center"/>
    </xf>
    <xf numFmtId="175" fontId="0" fillId="0" borderId="0" xfId="17" applyNumberFormat="1" applyAlignment="1">
      <alignment horizontal="center"/>
    </xf>
    <xf numFmtId="0" fontId="1" fillId="0" borderId="2" xfId="0" applyFont="1" applyBorder="1" applyAlignment="1">
      <alignment/>
    </xf>
    <xf numFmtId="0" fontId="1" fillId="0" borderId="0" xfId="0" applyFont="1" applyBorder="1" applyAlignment="1">
      <alignment/>
    </xf>
    <xf numFmtId="175" fontId="1" fillId="0" borderId="0" xfId="17" applyNumberFormat="1" applyFont="1" applyBorder="1" applyAlignment="1">
      <alignment horizontal="center"/>
    </xf>
    <xf numFmtId="0" fontId="0" fillId="0" borderId="0" xfId="0" applyFont="1" applyAlignment="1">
      <alignment/>
    </xf>
    <xf numFmtId="175" fontId="0" fillId="0" borderId="3" xfId="17" applyNumberFormat="1" applyBorder="1" applyAlignment="1">
      <alignment horizontal="center"/>
    </xf>
    <xf numFmtId="0" fontId="7" fillId="0" borderId="0" xfId="0" applyFont="1" applyAlignment="1">
      <alignment/>
    </xf>
    <xf numFmtId="175" fontId="0" fillId="0" borderId="0" xfId="17" applyNumberFormat="1" applyFont="1" applyAlignment="1">
      <alignment/>
    </xf>
    <xf numFmtId="175" fontId="0" fillId="0" borderId="0" xfId="17" applyNumberFormat="1" applyFont="1" applyAlignment="1">
      <alignment horizontal="center"/>
    </xf>
    <xf numFmtId="0" fontId="6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 applyFont="1" applyAlignment="1">
      <alignment/>
    </xf>
    <xf numFmtId="165" fontId="0" fillId="0" borderId="0" xfId="0" applyNumberFormat="1" applyBorder="1" applyAlignment="1">
      <alignment/>
    </xf>
    <xf numFmtId="165" fontId="0" fillId="0" borderId="0" xfId="0" applyNumberFormat="1" applyBorder="1" applyAlignment="1">
      <alignment horizontal="center"/>
    </xf>
    <xf numFmtId="175" fontId="0" fillId="0" borderId="0" xfId="0" applyNumberFormat="1" applyBorder="1" applyAlignment="1">
      <alignment horizontal="center"/>
    </xf>
    <xf numFmtId="0" fontId="1" fillId="0" borderId="0" xfId="0" applyFont="1" applyAlignment="1">
      <alignment horizontal="left"/>
    </xf>
    <xf numFmtId="175" fontId="3" fillId="0" borderId="0" xfId="17" applyNumberFormat="1" applyFont="1" applyAlignment="1">
      <alignment horizontal="left"/>
    </xf>
    <xf numFmtId="175" fontId="3" fillId="2" borderId="4" xfId="17" applyNumberFormat="1" applyFont="1" applyFill="1" applyBorder="1" applyAlignment="1">
      <alignment horizontal="center"/>
    </xf>
    <xf numFmtId="1" fontId="4" fillId="2" borderId="5" xfId="17" applyNumberFormat="1" applyFont="1" applyFill="1" applyBorder="1" applyAlignment="1">
      <alignment/>
    </xf>
    <xf numFmtId="175" fontId="4" fillId="3" borderId="4" xfId="17" applyNumberFormat="1" applyFont="1" applyFill="1" applyBorder="1" applyAlignment="1">
      <alignment/>
    </xf>
    <xf numFmtId="0" fontId="1" fillId="2" borderId="6" xfId="0" applyFont="1" applyFill="1" applyBorder="1" applyAlignment="1">
      <alignment/>
    </xf>
    <xf numFmtId="0" fontId="1" fillId="2" borderId="7" xfId="0" applyFont="1" applyFill="1" applyBorder="1" applyAlignment="1">
      <alignment/>
    </xf>
    <xf numFmtId="0" fontId="0" fillId="3" borderId="8" xfId="0" applyFont="1" applyFill="1" applyBorder="1" applyAlignment="1">
      <alignment/>
    </xf>
    <xf numFmtId="0" fontId="0" fillId="3" borderId="2" xfId="0" applyFont="1" applyFill="1" applyBorder="1" applyAlignment="1">
      <alignment/>
    </xf>
    <xf numFmtId="0" fontId="0" fillId="3" borderId="2" xfId="0" applyFill="1" applyBorder="1" applyAlignment="1">
      <alignment/>
    </xf>
    <xf numFmtId="0" fontId="1" fillId="4" borderId="0" xfId="0" applyFont="1" applyFill="1" applyBorder="1" applyAlignment="1">
      <alignment/>
    </xf>
    <xf numFmtId="0" fontId="0" fillId="4" borderId="0" xfId="0" applyFont="1" applyFill="1" applyBorder="1" applyAlignment="1">
      <alignment/>
    </xf>
    <xf numFmtId="175" fontId="1" fillId="4" borderId="0" xfId="17" applyNumberFormat="1" applyFont="1" applyFill="1" applyBorder="1" applyAlignment="1">
      <alignment horizontal="center"/>
    </xf>
    <xf numFmtId="175" fontId="1" fillId="4" borderId="1" xfId="17" applyNumberFormat="1" applyFont="1" applyFill="1" applyBorder="1" applyAlignment="1">
      <alignment horizontal="center"/>
    </xf>
    <xf numFmtId="175" fontId="0" fillId="4" borderId="2" xfId="17" applyNumberFormat="1" applyFill="1" applyBorder="1" applyAlignment="1">
      <alignment horizontal="center"/>
    </xf>
    <xf numFmtId="175" fontId="0" fillId="4" borderId="0" xfId="17" applyNumberFormat="1" applyFill="1" applyBorder="1" applyAlignment="1">
      <alignment horizontal="center"/>
    </xf>
    <xf numFmtId="175" fontId="0" fillId="4" borderId="9" xfId="17" applyNumberFormat="1" applyFill="1" applyBorder="1" applyAlignment="1">
      <alignment horizontal="center"/>
    </xf>
    <xf numFmtId="175" fontId="0" fillId="4" borderId="2" xfId="17" applyNumberFormat="1" applyFont="1" applyFill="1" applyBorder="1" applyAlignment="1">
      <alignment horizontal="center"/>
    </xf>
    <xf numFmtId="175" fontId="0" fillId="4" borderId="6" xfId="17" applyNumberFormat="1" applyFill="1" applyBorder="1" applyAlignment="1">
      <alignment horizontal="center"/>
    </xf>
    <xf numFmtId="175" fontId="0" fillId="4" borderId="7" xfId="17" applyNumberFormat="1" applyFill="1" applyBorder="1" applyAlignment="1">
      <alignment horizontal="center"/>
    </xf>
    <xf numFmtId="175" fontId="0" fillId="4" borderId="10" xfId="17" applyNumberFormat="1" applyFill="1" applyBorder="1" applyAlignment="1">
      <alignment horizontal="center"/>
    </xf>
    <xf numFmtId="0" fontId="1" fillId="4" borderId="11" xfId="0" applyFont="1" applyFill="1" applyBorder="1" applyAlignment="1">
      <alignment/>
    </xf>
    <xf numFmtId="0" fontId="1" fillId="4" borderId="12" xfId="0" applyFont="1" applyFill="1" applyBorder="1" applyAlignment="1">
      <alignment/>
    </xf>
    <xf numFmtId="175" fontId="0" fillId="4" borderId="12" xfId="17" applyNumberFormat="1" applyFill="1" applyBorder="1" applyAlignment="1">
      <alignment/>
    </xf>
    <xf numFmtId="0" fontId="1" fillId="4" borderId="13" xfId="0" applyFont="1" applyFill="1" applyBorder="1" applyAlignment="1">
      <alignment/>
    </xf>
    <xf numFmtId="0" fontId="0" fillId="4" borderId="13" xfId="0" applyFont="1" applyFill="1" applyBorder="1" applyAlignment="1">
      <alignment/>
    </xf>
    <xf numFmtId="0" fontId="0" fillId="4" borderId="14" xfId="0" applyFont="1" applyFill="1" applyBorder="1" applyAlignment="1">
      <alignment/>
    </xf>
    <xf numFmtId="0" fontId="0" fillId="4" borderId="15" xfId="0" applyFont="1" applyFill="1" applyBorder="1" applyAlignment="1">
      <alignment/>
    </xf>
    <xf numFmtId="175" fontId="0" fillId="4" borderId="15" xfId="17" applyNumberFormat="1" applyFont="1" applyFill="1" applyBorder="1" applyAlignment="1">
      <alignment/>
    </xf>
    <xf numFmtId="0" fontId="0" fillId="2" borderId="16" xfId="0" applyFont="1" applyFill="1" applyBorder="1" applyAlignment="1">
      <alignment/>
    </xf>
    <xf numFmtId="175" fontId="1" fillId="2" borderId="17" xfId="17" applyNumberFormat="1" applyFont="1" applyFill="1" applyBorder="1" applyAlignment="1">
      <alignment horizontal="center"/>
    </xf>
    <xf numFmtId="1" fontId="0" fillId="2" borderId="3" xfId="17" applyNumberFormat="1" applyFont="1" applyFill="1" applyBorder="1" applyAlignment="1">
      <alignment horizontal="center"/>
    </xf>
    <xf numFmtId="175" fontId="0" fillId="2" borderId="18" xfId="17" applyNumberFormat="1" applyFont="1" applyFill="1" applyBorder="1" applyAlignment="1">
      <alignment horizontal="right"/>
    </xf>
    <xf numFmtId="175" fontId="0" fillId="2" borderId="3" xfId="17" applyNumberFormat="1" applyFont="1" applyFill="1" applyBorder="1" applyAlignment="1">
      <alignment horizontal="center"/>
    </xf>
    <xf numFmtId="175" fontId="0" fillId="2" borderId="3" xfId="17" applyNumberFormat="1" applyFont="1" applyFill="1" applyBorder="1" applyAlignment="1">
      <alignment horizontal="right"/>
    </xf>
    <xf numFmtId="175" fontId="0" fillId="2" borderId="19" xfId="17" applyNumberFormat="1" applyFont="1" applyFill="1" applyBorder="1" applyAlignment="1">
      <alignment/>
    </xf>
    <xf numFmtId="175" fontId="0" fillId="2" borderId="18" xfId="17" applyNumberFormat="1" applyFont="1" applyFill="1" applyBorder="1" applyAlignment="1">
      <alignment/>
    </xf>
    <xf numFmtId="175" fontId="0" fillId="2" borderId="20" xfId="17" applyNumberFormat="1" applyFont="1" applyFill="1" applyBorder="1" applyAlignment="1">
      <alignment horizontal="right"/>
    </xf>
    <xf numFmtId="175" fontId="0" fillId="2" borderId="21" xfId="17" applyNumberFormat="1" applyFont="1" applyFill="1" applyBorder="1" applyAlignment="1">
      <alignment horizontal="center"/>
    </xf>
    <xf numFmtId="0" fontId="1" fillId="2" borderId="8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0" fontId="3" fillId="2" borderId="22" xfId="17" applyNumberFormat="1" applyFont="1" applyFill="1" applyBorder="1" applyAlignment="1">
      <alignment horizontal="center"/>
    </xf>
    <xf numFmtId="175" fontId="1" fillId="2" borderId="23" xfId="17" applyNumberFormat="1" applyFont="1" applyFill="1" applyBorder="1" applyAlignment="1">
      <alignment horizontal="center"/>
    </xf>
    <xf numFmtId="0" fontId="3" fillId="3" borderId="24" xfId="0" applyFont="1" applyFill="1" applyBorder="1" applyAlignment="1">
      <alignment horizontal="center"/>
    </xf>
    <xf numFmtId="175" fontId="3" fillId="3" borderId="22" xfId="17" applyNumberFormat="1" applyFont="1" applyFill="1" applyBorder="1" applyAlignment="1">
      <alignment horizontal="center"/>
    </xf>
    <xf numFmtId="175" fontId="3" fillId="3" borderId="1" xfId="17" applyNumberFormat="1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175" fontId="3" fillId="3" borderId="4" xfId="17" applyNumberFormat="1" applyFont="1" applyFill="1" applyBorder="1" applyAlignment="1">
      <alignment horizontal="center"/>
    </xf>
    <xf numFmtId="175" fontId="3" fillId="3" borderId="7" xfId="17" applyNumberFormat="1" applyFont="1" applyFill="1" applyBorder="1" applyAlignment="1">
      <alignment horizontal="center"/>
    </xf>
    <xf numFmtId="175" fontId="3" fillId="3" borderId="25" xfId="17" applyNumberFormat="1" applyFont="1" applyFill="1" applyBorder="1" applyAlignment="1">
      <alignment horizontal="center"/>
    </xf>
    <xf numFmtId="175" fontId="3" fillId="2" borderId="23" xfId="17" applyNumberFormat="1" applyFont="1" applyFill="1" applyBorder="1" applyAlignment="1">
      <alignment horizontal="center"/>
    </xf>
    <xf numFmtId="175" fontId="3" fillId="2" borderId="17" xfId="17" applyNumberFormat="1" applyFont="1" applyFill="1" applyBorder="1" applyAlignment="1">
      <alignment horizontal="center"/>
    </xf>
    <xf numFmtId="3" fontId="3" fillId="2" borderId="18" xfId="17" applyNumberFormat="1" applyFont="1" applyFill="1" applyBorder="1" applyAlignment="1">
      <alignment horizontal="left"/>
    </xf>
    <xf numFmtId="175" fontId="3" fillId="2" borderId="3" xfId="17" applyNumberFormat="1" applyFont="1" applyFill="1" applyBorder="1" applyAlignment="1">
      <alignment horizontal="left"/>
    </xf>
    <xf numFmtId="3" fontId="3" fillId="2" borderId="3" xfId="17" applyNumberFormat="1" applyFont="1" applyFill="1" applyBorder="1" applyAlignment="1">
      <alignment horizontal="left"/>
    </xf>
    <xf numFmtId="175" fontId="3" fillId="2" borderId="18" xfId="17" applyNumberFormat="1" applyFont="1" applyFill="1" applyBorder="1" applyAlignment="1">
      <alignment horizontal="left"/>
    </xf>
    <xf numFmtId="1" fontId="0" fillId="5" borderId="5" xfId="17" applyNumberFormat="1" applyFont="1" applyFill="1" applyBorder="1" applyAlignment="1">
      <alignment horizontal="center"/>
    </xf>
    <xf numFmtId="1" fontId="0" fillId="5" borderId="0" xfId="17" applyNumberFormat="1" applyFont="1" applyFill="1" applyBorder="1" applyAlignment="1">
      <alignment horizontal="center"/>
    </xf>
    <xf numFmtId="1" fontId="0" fillId="5" borderId="5" xfId="0" applyNumberFormat="1" applyFont="1" applyFill="1" applyBorder="1" applyAlignment="1">
      <alignment horizontal="center"/>
    </xf>
    <xf numFmtId="0" fontId="4" fillId="5" borderId="13" xfId="0" applyFont="1" applyFill="1" applyBorder="1" applyAlignment="1">
      <alignment horizontal="center"/>
    </xf>
    <xf numFmtId="175" fontId="4" fillId="5" borderId="5" xfId="17" applyNumberFormat="1" applyFont="1" applyFill="1" applyBorder="1" applyAlignment="1">
      <alignment horizontal="left"/>
    </xf>
    <xf numFmtId="175" fontId="4" fillId="5" borderId="0" xfId="17" applyNumberFormat="1" applyFont="1" applyFill="1" applyBorder="1" applyAlignment="1">
      <alignment horizontal="left"/>
    </xf>
    <xf numFmtId="3" fontId="4" fillId="5" borderId="5" xfId="17" applyNumberFormat="1" applyFont="1" applyFill="1" applyBorder="1" applyAlignment="1">
      <alignment horizontal="left"/>
    </xf>
    <xf numFmtId="3" fontId="4" fillId="5" borderId="13" xfId="0" applyNumberFormat="1" applyFont="1" applyFill="1" applyBorder="1" applyAlignment="1">
      <alignment horizontal="center"/>
    </xf>
    <xf numFmtId="0" fontId="4" fillId="5" borderId="26" xfId="0" applyFont="1" applyFill="1" applyBorder="1" applyAlignment="1">
      <alignment horizontal="center"/>
    </xf>
    <xf numFmtId="0" fontId="4" fillId="5" borderId="25" xfId="0" applyFont="1" applyFill="1" applyBorder="1" applyAlignment="1">
      <alignment horizontal="center"/>
    </xf>
    <xf numFmtId="1" fontId="0" fillId="6" borderId="2" xfId="0" applyNumberFormat="1" applyFont="1" applyFill="1" applyBorder="1" applyAlignment="1">
      <alignment/>
    </xf>
    <xf numFmtId="1" fontId="0" fillId="6" borderId="0" xfId="0" applyNumberFormat="1" applyFont="1" applyFill="1" applyBorder="1" applyAlignment="1">
      <alignment/>
    </xf>
    <xf numFmtId="0" fontId="1" fillId="6" borderId="2" xfId="0" applyFont="1" applyFill="1" applyBorder="1" applyAlignment="1">
      <alignment/>
    </xf>
    <xf numFmtId="0" fontId="1" fillId="6" borderId="0" xfId="0" applyFont="1" applyFill="1" applyBorder="1" applyAlignment="1">
      <alignment/>
    </xf>
    <xf numFmtId="0" fontId="5" fillId="6" borderId="27" xfId="0" applyFont="1" applyFill="1" applyBorder="1" applyAlignment="1">
      <alignment/>
    </xf>
    <xf numFmtId="0" fontId="3" fillId="6" borderId="28" xfId="0" applyFont="1" applyFill="1" applyBorder="1" applyAlignment="1">
      <alignment/>
    </xf>
    <xf numFmtId="0" fontId="3" fillId="6" borderId="29" xfId="0" applyFont="1" applyFill="1" applyBorder="1" applyAlignment="1">
      <alignment/>
    </xf>
    <xf numFmtId="0" fontId="3" fillId="6" borderId="2" xfId="0" applyFont="1" applyFill="1" applyBorder="1" applyAlignment="1">
      <alignment/>
    </xf>
    <xf numFmtId="0" fontId="3" fillId="6" borderId="0" xfId="0" applyFont="1" applyFill="1" applyBorder="1" applyAlignment="1">
      <alignment/>
    </xf>
    <xf numFmtId="0" fontId="5" fillId="6" borderId="2" xfId="0" applyFont="1" applyFill="1" applyBorder="1" applyAlignment="1">
      <alignment/>
    </xf>
    <xf numFmtId="0" fontId="3" fillId="6" borderId="27" xfId="0" applyFont="1" applyFill="1" applyBorder="1" applyAlignment="1">
      <alignment/>
    </xf>
    <xf numFmtId="0" fontId="3" fillId="6" borderId="0" xfId="0" applyFont="1" applyFill="1" applyBorder="1" applyAlignment="1" quotePrefix="1">
      <alignment/>
    </xf>
    <xf numFmtId="0" fontId="1" fillId="6" borderId="27" xfId="0" applyFont="1" applyFill="1" applyBorder="1" applyAlignment="1">
      <alignment/>
    </xf>
    <xf numFmtId="0" fontId="1" fillId="6" borderId="28" xfId="0" applyFont="1" applyFill="1" applyBorder="1" applyAlignment="1">
      <alignment/>
    </xf>
    <xf numFmtId="0" fontId="1" fillId="6" borderId="29" xfId="0" applyFont="1" applyFill="1" applyBorder="1" applyAlignment="1">
      <alignment/>
    </xf>
    <xf numFmtId="0" fontId="3" fillId="6" borderId="30" xfId="0" applyFont="1" applyFill="1" applyBorder="1" applyAlignment="1">
      <alignment/>
    </xf>
    <xf numFmtId="0" fontId="1" fillId="6" borderId="6" xfId="0" applyFont="1" applyFill="1" applyBorder="1" applyAlignment="1">
      <alignment/>
    </xf>
    <xf numFmtId="0" fontId="3" fillId="6" borderId="7" xfId="0" applyFont="1" applyFill="1" applyBorder="1" applyAlignment="1">
      <alignment/>
    </xf>
    <xf numFmtId="0" fontId="3" fillId="6" borderId="31" xfId="0" applyFont="1" applyFill="1" applyBorder="1" applyAlignment="1">
      <alignment/>
    </xf>
    <xf numFmtId="175" fontId="0" fillId="3" borderId="1" xfId="17" applyNumberFormat="1" applyFill="1" applyBorder="1" applyAlignment="1">
      <alignment/>
    </xf>
    <xf numFmtId="175" fontId="0" fillId="3" borderId="0" xfId="17" applyNumberFormat="1" applyFill="1" applyBorder="1" applyAlignment="1">
      <alignment/>
    </xf>
    <xf numFmtId="175" fontId="0" fillId="2" borderId="32" xfId="17" applyNumberFormat="1" applyFont="1" applyFill="1" applyBorder="1" applyAlignment="1">
      <alignment/>
    </xf>
    <xf numFmtId="175" fontId="1" fillId="4" borderId="0" xfId="17" applyNumberFormat="1" applyFont="1" applyFill="1" applyBorder="1" applyAlignment="1">
      <alignment horizontal="left"/>
    </xf>
    <xf numFmtId="175" fontId="1" fillId="4" borderId="8" xfId="17" applyNumberFormat="1" applyFont="1" applyFill="1" applyBorder="1" applyAlignment="1">
      <alignment horizontal="center"/>
    </xf>
    <xf numFmtId="175" fontId="0" fillId="4" borderId="33" xfId="17" applyNumberFormat="1" applyFont="1" applyFill="1" applyBorder="1" applyAlignment="1">
      <alignment horizontal="left"/>
    </xf>
    <xf numFmtId="9" fontId="4" fillId="5" borderId="5" xfId="19" applyFont="1" applyFill="1" applyBorder="1" applyAlignment="1">
      <alignment horizontal="center"/>
    </xf>
    <xf numFmtId="9" fontId="4" fillId="5" borderId="0" xfId="19" applyFont="1" applyFill="1" applyBorder="1" applyAlignment="1">
      <alignment horizontal="center"/>
    </xf>
    <xf numFmtId="9" fontId="3" fillId="2" borderId="3" xfId="19" applyFont="1" applyFill="1" applyBorder="1" applyAlignment="1">
      <alignment horizontal="center"/>
    </xf>
    <xf numFmtId="9" fontId="4" fillId="5" borderId="5" xfId="17" applyNumberFormat="1" applyFont="1" applyFill="1" applyBorder="1" applyAlignment="1">
      <alignment horizontal="center"/>
    </xf>
    <xf numFmtId="175" fontId="4" fillId="5" borderId="5" xfId="17" applyNumberFormat="1" applyFont="1" applyFill="1" applyBorder="1" applyAlignment="1">
      <alignment horizontal="center"/>
    </xf>
    <xf numFmtId="9" fontId="3" fillId="2" borderId="3" xfId="17" applyNumberFormat="1" applyFont="1" applyFill="1" applyBorder="1" applyAlignment="1">
      <alignment horizontal="center"/>
    </xf>
    <xf numFmtId="175" fontId="3" fillId="2" borderId="18" xfId="17" applyNumberFormat="1" applyFont="1" applyFill="1" applyBorder="1" applyAlignment="1">
      <alignment horizontal="center"/>
    </xf>
    <xf numFmtId="175" fontId="4" fillId="5" borderId="0" xfId="17" applyNumberFormat="1" applyFont="1" applyFill="1" applyBorder="1" applyAlignment="1">
      <alignment horizontal="center"/>
    </xf>
    <xf numFmtId="175" fontId="3" fillId="2" borderId="3" xfId="17" applyNumberFormat="1" applyFont="1" applyFill="1" applyBorder="1" applyAlignment="1">
      <alignment horizontal="center"/>
    </xf>
    <xf numFmtId="3" fontId="4" fillId="5" borderId="5" xfId="17" applyNumberFormat="1" applyFont="1" applyFill="1" applyBorder="1" applyAlignment="1">
      <alignment horizontal="center"/>
    </xf>
    <xf numFmtId="3" fontId="4" fillId="5" borderId="0" xfId="17" applyNumberFormat="1" applyFont="1" applyFill="1" applyBorder="1" applyAlignment="1">
      <alignment horizontal="center"/>
    </xf>
    <xf numFmtId="9" fontId="4" fillId="5" borderId="0" xfId="17" applyNumberFormat="1" applyFont="1" applyFill="1" applyBorder="1" applyAlignment="1">
      <alignment horizontal="center"/>
    </xf>
    <xf numFmtId="9" fontId="3" fillId="2" borderId="20" xfId="19" applyFont="1" applyFill="1" applyBorder="1" applyAlignment="1">
      <alignment horizontal="center"/>
    </xf>
    <xf numFmtId="175" fontId="3" fillId="2" borderId="21" xfId="17" applyNumberFormat="1" applyFont="1" applyFill="1" applyBorder="1" applyAlignment="1">
      <alignment horizontal="center"/>
    </xf>
    <xf numFmtId="175" fontId="4" fillId="5" borderId="4" xfId="17" applyNumberFormat="1" applyFont="1" applyFill="1" applyBorder="1" applyAlignment="1">
      <alignment horizontal="center"/>
    </xf>
    <xf numFmtId="175" fontId="4" fillId="5" borderId="25" xfId="17" applyNumberFormat="1" applyFont="1" applyFill="1" applyBorder="1" applyAlignment="1">
      <alignment horizontal="center"/>
    </xf>
    <xf numFmtId="0" fontId="0" fillId="5" borderId="13" xfId="0" applyFill="1" applyBorder="1" applyAlignment="1">
      <alignment horizontal="center"/>
    </xf>
    <xf numFmtId="9" fontId="4" fillId="5" borderId="13" xfId="19" applyFont="1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175" fontId="4" fillId="4" borderId="5" xfId="17" applyNumberFormat="1" applyFont="1" applyFill="1" applyBorder="1" applyAlignment="1">
      <alignment horizontal="center"/>
    </xf>
    <xf numFmtId="175" fontId="4" fillId="4" borderId="0" xfId="17" applyNumberFormat="1" applyFont="1" applyFill="1" applyBorder="1" applyAlignment="1">
      <alignment horizontal="center"/>
    </xf>
    <xf numFmtId="175" fontId="4" fillId="4" borderId="5" xfId="17" applyNumberFormat="1" applyFont="1" applyFill="1" applyBorder="1" applyAlignment="1">
      <alignment horizontal="right"/>
    </xf>
    <xf numFmtId="175" fontId="4" fillId="4" borderId="19" xfId="17" applyNumberFormat="1" applyFont="1" applyFill="1" applyBorder="1" applyAlignment="1">
      <alignment/>
    </xf>
    <xf numFmtId="175" fontId="4" fillId="4" borderId="0" xfId="17" applyNumberFormat="1" applyFont="1" applyFill="1" applyBorder="1" applyAlignment="1">
      <alignment horizontal="right"/>
    </xf>
    <xf numFmtId="175" fontId="4" fillId="0" borderId="5" xfId="17" applyNumberFormat="1" applyFont="1" applyBorder="1" applyAlignment="1">
      <alignment horizontal="center"/>
    </xf>
    <xf numFmtId="175" fontId="4" fillId="0" borderId="0" xfId="17" applyNumberFormat="1" applyFont="1" applyBorder="1" applyAlignment="1">
      <alignment horizontal="center"/>
    </xf>
    <xf numFmtId="175" fontId="4" fillId="3" borderId="25" xfId="17" applyNumberFormat="1" applyFont="1" applyFill="1" applyBorder="1" applyAlignment="1">
      <alignment/>
    </xf>
    <xf numFmtId="175" fontId="0" fillId="2" borderId="5" xfId="17" applyNumberFormat="1" applyFont="1" applyFill="1" applyBorder="1" applyAlignment="1">
      <alignment/>
    </xf>
    <xf numFmtId="3" fontId="0" fillId="2" borderId="5" xfId="17" applyNumberFormat="1" applyFont="1" applyFill="1" applyBorder="1" applyAlignment="1">
      <alignment horizontal="right"/>
    </xf>
    <xf numFmtId="175" fontId="0" fillId="2" borderId="4" xfId="17" applyNumberFormat="1" applyFont="1" applyFill="1" applyBorder="1" applyAlignment="1">
      <alignment/>
    </xf>
    <xf numFmtId="1" fontId="4" fillId="4" borderId="5" xfId="17" applyNumberFormat="1" applyFont="1" applyFill="1" applyBorder="1" applyAlignment="1">
      <alignment horizontal="center"/>
    </xf>
    <xf numFmtId="1" fontId="4" fillId="4" borderId="0" xfId="17" applyNumberFormat="1" applyFont="1" applyFill="1" applyBorder="1" applyAlignment="1">
      <alignment horizontal="center"/>
    </xf>
    <xf numFmtId="0" fontId="1" fillId="7" borderId="1" xfId="0" applyFont="1" applyFill="1" applyBorder="1" applyAlignment="1">
      <alignment/>
    </xf>
    <xf numFmtId="175" fontId="0" fillId="7" borderId="1" xfId="17" applyNumberFormat="1" applyFont="1" applyFill="1" applyBorder="1" applyAlignment="1">
      <alignment/>
    </xf>
    <xf numFmtId="175" fontId="1" fillId="7" borderId="1" xfId="17" applyNumberFormat="1" applyFont="1" applyFill="1" applyBorder="1" applyAlignment="1">
      <alignment horizontal="center"/>
    </xf>
    <xf numFmtId="175" fontId="0" fillId="7" borderId="1" xfId="17" applyNumberFormat="1" applyFill="1" applyBorder="1" applyAlignment="1">
      <alignment horizontal="center"/>
    </xf>
    <xf numFmtId="15" fontId="5" fillId="7" borderId="33" xfId="17" applyNumberFormat="1" applyFont="1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1" fillId="7" borderId="2" xfId="0" applyFont="1" applyFill="1" applyBorder="1" applyAlignment="1">
      <alignment/>
    </xf>
    <xf numFmtId="0" fontId="2" fillId="7" borderId="0" xfId="0" applyFont="1" applyFill="1" applyBorder="1" applyAlignment="1">
      <alignment/>
    </xf>
    <xf numFmtId="0" fontId="8" fillId="7" borderId="0" xfId="0" applyFont="1" applyFill="1" applyBorder="1" applyAlignment="1">
      <alignment/>
    </xf>
    <xf numFmtId="175" fontId="2" fillId="7" borderId="0" xfId="17" applyNumberFormat="1" applyFont="1" applyFill="1" applyBorder="1" applyAlignment="1">
      <alignment horizontal="center"/>
    </xf>
    <xf numFmtId="175" fontId="0" fillId="7" borderId="0" xfId="17" applyNumberFormat="1" applyFill="1" applyBorder="1" applyAlignment="1">
      <alignment horizontal="center"/>
    </xf>
    <xf numFmtId="175" fontId="0" fillId="7" borderId="0" xfId="17" applyNumberFormat="1" applyFont="1" applyFill="1" applyBorder="1" applyAlignment="1">
      <alignment horizontal="center"/>
    </xf>
    <xf numFmtId="175" fontId="5" fillId="7" borderId="9" xfId="17" applyNumberFormat="1" applyFont="1" applyFill="1" applyBorder="1" applyAlignment="1">
      <alignment horizontal="center"/>
    </xf>
    <xf numFmtId="0" fontId="2" fillId="7" borderId="0" xfId="0" applyFont="1" applyFill="1" applyBorder="1" applyAlignment="1">
      <alignment horizontal="center"/>
    </xf>
    <xf numFmtId="0" fontId="1" fillId="7" borderId="0" xfId="0" applyFont="1" applyFill="1" applyBorder="1" applyAlignment="1">
      <alignment/>
    </xf>
    <xf numFmtId="175" fontId="0" fillId="7" borderId="0" xfId="17" applyNumberFormat="1" applyFill="1" applyBorder="1" applyAlignment="1">
      <alignment/>
    </xf>
    <xf numFmtId="175" fontId="0" fillId="7" borderId="9" xfId="17" applyNumberFormat="1" applyFill="1" applyBorder="1" applyAlignment="1">
      <alignment horizontal="center"/>
    </xf>
    <xf numFmtId="0" fontId="0" fillId="7" borderId="0" xfId="0" applyFill="1" applyBorder="1" applyAlignment="1">
      <alignment horizontal="center"/>
    </xf>
    <xf numFmtId="175" fontId="0" fillId="2" borderId="9" xfId="17" applyNumberFormat="1" applyFill="1" applyBorder="1" applyAlignment="1">
      <alignment horizontal="center"/>
    </xf>
    <xf numFmtId="3" fontId="4" fillId="5" borderId="26" xfId="17" applyNumberFormat="1" applyFont="1" applyFill="1" applyBorder="1" applyAlignment="1">
      <alignment horizontal="left"/>
    </xf>
    <xf numFmtId="175" fontId="4" fillId="2" borderId="13" xfId="17" applyNumberFormat="1" applyFont="1" applyFill="1" applyBorder="1" applyAlignment="1">
      <alignment/>
    </xf>
    <xf numFmtId="175" fontId="0" fillId="2" borderId="29" xfId="17" applyNumberFormat="1" applyFill="1" applyBorder="1" applyAlignment="1">
      <alignment horizontal="center"/>
    </xf>
    <xf numFmtId="175" fontId="4" fillId="4" borderId="26" xfId="17" applyNumberFormat="1" applyFont="1" applyFill="1" applyBorder="1" applyAlignment="1">
      <alignment horizontal="right"/>
    </xf>
    <xf numFmtId="175" fontId="8" fillId="7" borderId="0" xfId="17" applyNumberFormat="1" applyFont="1" applyFill="1" applyBorder="1" applyAlignment="1">
      <alignment horizontal="left"/>
    </xf>
    <xf numFmtId="0" fontId="1" fillId="8" borderId="0" xfId="0" applyFont="1" applyFill="1" applyAlignment="1">
      <alignment/>
    </xf>
    <xf numFmtId="175" fontId="0" fillId="8" borderId="0" xfId="17" applyNumberFormat="1" applyFill="1" applyAlignment="1">
      <alignment/>
    </xf>
    <xf numFmtId="175" fontId="1" fillId="8" borderId="0" xfId="17" applyNumberFormat="1" applyFont="1" applyFill="1" applyBorder="1" applyAlignment="1">
      <alignment horizontal="center"/>
    </xf>
    <xf numFmtId="175" fontId="0" fillId="8" borderId="0" xfId="17" applyNumberFormat="1" applyFont="1" applyFill="1" applyAlignment="1">
      <alignment horizontal="left"/>
    </xf>
    <xf numFmtId="0" fontId="0" fillId="8" borderId="0" xfId="0" applyFill="1" applyAlignment="1">
      <alignment/>
    </xf>
    <xf numFmtId="0" fontId="0" fillId="8" borderId="0" xfId="0" applyFill="1" applyAlignment="1">
      <alignment horizontal="center"/>
    </xf>
    <xf numFmtId="175" fontId="0" fillId="0" borderId="5" xfId="17" applyNumberFormat="1" applyBorder="1" applyAlignment="1">
      <alignment/>
    </xf>
    <xf numFmtId="175" fontId="0" fillId="0" borderId="22" xfId="17" applyNumberFormat="1" applyBorder="1" applyAlignment="1">
      <alignment horizontal="center"/>
    </xf>
    <xf numFmtId="175" fontId="0" fillId="0" borderId="34" xfId="17" applyNumberFormat="1" applyBorder="1" applyAlignment="1">
      <alignment horizontal="center"/>
    </xf>
    <xf numFmtId="0" fontId="1" fillId="7" borderId="32" xfId="0" applyFont="1" applyFill="1" applyBorder="1" applyAlignment="1">
      <alignment/>
    </xf>
    <xf numFmtId="175" fontId="0" fillId="7" borderId="32" xfId="17" applyNumberFormat="1" applyFill="1" applyBorder="1" applyAlignment="1">
      <alignment/>
    </xf>
    <xf numFmtId="175" fontId="1" fillId="7" borderId="32" xfId="17" applyNumberFormat="1" applyFont="1" applyFill="1" applyBorder="1" applyAlignment="1">
      <alignment horizontal="center"/>
    </xf>
    <xf numFmtId="175" fontId="0" fillId="7" borderId="32" xfId="17" applyNumberFormat="1" applyFont="1" applyFill="1" applyBorder="1" applyAlignment="1">
      <alignment horizontal="left"/>
    </xf>
    <xf numFmtId="0" fontId="0" fillId="7" borderId="32" xfId="0" applyFill="1" applyBorder="1" applyAlignment="1">
      <alignment/>
    </xf>
    <xf numFmtId="0" fontId="0" fillId="7" borderId="32" xfId="0" applyFill="1" applyBorder="1" applyAlignment="1">
      <alignment horizontal="center"/>
    </xf>
    <xf numFmtId="0" fontId="0" fillId="8" borderId="28" xfId="0" applyFill="1" applyBorder="1" applyAlignment="1">
      <alignment/>
    </xf>
    <xf numFmtId="0" fontId="0" fillId="8" borderId="29" xfId="0" applyFill="1" applyBorder="1" applyAlignment="1">
      <alignment/>
    </xf>
    <xf numFmtId="0" fontId="0" fillId="8" borderId="0" xfId="0" applyFill="1" applyBorder="1" applyAlignment="1">
      <alignment/>
    </xf>
    <xf numFmtId="0" fontId="4" fillId="8" borderId="28" xfId="0" applyFont="1" applyFill="1" applyBorder="1" applyAlignment="1">
      <alignment/>
    </xf>
    <xf numFmtId="0" fontId="4" fillId="8" borderId="0" xfId="0" applyFont="1" applyFill="1" applyBorder="1" applyAlignment="1">
      <alignment/>
    </xf>
    <xf numFmtId="175" fontId="12" fillId="3" borderId="35" xfId="17" applyNumberFormat="1" applyFont="1" applyFill="1" applyBorder="1" applyAlignment="1">
      <alignment horizontal="left"/>
    </xf>
    <xf numFmtId="175" fontId="1" fillId="3" borderId="32" xfId="17" applyNumberFormat="1" applyFont="1" applyFill="1" applyBorder="1" applyAlignment="1">
      <alignment horizontal="center"/>
    </xf>
    <xf numFmtId="175" fontId="1" fillId="3" borderId="36" xfId="17" applyNumberFormat="1" applyFont="1" applyFill="1" applyBorder="1" applyAlignment="1">
      <alignment horizontal="center"/>
    </xf>
    <xf numFmtId="175" fontId="1" fillId="3" borderId="37" xfId="17" applyNumberFormat="1" applyFont="1" applyFill="1" applyBorder="1" applyAlignment="1">
      <alignment horizontal="center"/>
    </xf>
    <xf numFmtId="0" fontId="12" fillId="3" borderId="16" xfId="0" applyFont="1" applyFill="1" applyBorder="1" applyAlignment="1">
      <alignment horizontal="left"/>
    </xf>
    <xf numFmtId="175" fontId="0" fillId="3" borderId="32" xfId="17" applyNumberFormat="1" applyFont="1" applyFill="1" applyBorder="1" applyAlignment="1">
      <alignment horizontal="center"/>
    </xf>
    <xf numFmtId="175" fontId="0" fillId="3" borderId="37" xfId="17" applyNumberFormat="1" applyFont="1" applyFill="1" applyBorder="1" applyAlignment="1">
      <alignment horizontal="center"/>
    </xf>
    <xf numFmtId="0" fontId="0" fillId="7" borderId="8" xfId="0" applyFill="1" applyBorder="1" applyAlignment="1">
      <alignment/>
    </xf>
    <xf numFmtId="0" fontId="0" fillId="7" borderId="33" xfId="0" applyFill="1" applyBorder="1" applyAlignment="1">
      <alignment/>
    </xf>
    <xf numFmtId="0" fontId="0" fillId="7" borderId="2" xfId="0" applyFill="1" applyBorder="1" applyAlignment="1">
      <alignment/>
    </xf>
    <xf numFmtId="175" fontId="10" fillId="7" borderId="0" xfId="17" applyNumberFormat="1" applyFont="1" applyFill="1" applyBorder="1" applyAlignment="1">
      <alignment horizontal="center"/>
    </xf>
    <xf numFmtId="0" fontId="0" fillId="7" borderId="9" xfId="0" applyFill="1" applyBorder="1" applyAlignment="1">
      <alignment/>
    </xf>
    <xf numFmtId="0" fontId="1" fillId="7" borderId="9" xfId="0" applyFont="1" applyFill="1" applyBorder="1" applyAlignment="1">
      <alignment/>
    </xf>
    <xf numFmtId="1" fontId="0" fillId="7" borderId="2" xfId="0" applyNumberFormat="1" applyFont="1" applyFill="1" applyBorder="1" applyAlignment="1">
      <alignment/>
    </xf>
    <xf numFmtId="0" fontId="0" fillId="7" borderId="2" xfId="0" applyFont="1" applyFill="1" applyBorder="1" applyAlignment="1">
      <alignment/>
    </xf>
    <xf numFmtId="1" fontId="0" fillId="7" borderId="9" xfId="0" applyNumberFormat="1" applyFont="1" applyFill="1" applyBorder="1" applyAlignment="1">
      <alignment/>
    </xf>
    <xf numFmtId="0" fontId="0" fillId="7" borderId="9" xfId="0" applyFont="1" applyFill="1" applyBorder="1" applyAlignment="1">
      <alignment/>
    </xf>
    <xf numFmtId="0" fontId="0" fillId="7" borderId="6" xfId="0" applyFill="1" applyBorder="1" applyAlignment="1">
      <alignment/>
    </xf>
    <xf numFmtId="0" fontId="0" fillId="7" borderId="10" xfId="0" applyFill="1" applyBorder="1" applyAlignment="1">
      <alignment/>
    </xf>
    <xf numFmtId="15" fontId="5" fillId="7" borderId="1" xfId="17" applyNumberFormat="1" applyFont="1" applyFill="1" applyBorder="1" applyAlignment="1">
      <alignment horizontal="center"/>
    </xf>
    <xf numFmtId="175" fontId="5" fillId="7" borderId="0" xfId="17" applyNumberFormat="1" applyFont="1" applyFill="1" applyBorder="1" applyAlignment="1">
      <alignment horizontal="center"/>
    </xf>
    <xf numFmtId="0" fontId="1" fillId="0" borderId="19" xfId="0" applyFont="1" applyBorder="1" applyAlignment="1">
      <alignment/>
    </xf>
    <xf numFmtId="0" fontId="4" fillId="5" borderId="1" xfId="0" applyFont="1" applyFill="1" applyBorder="1" applyAlignment="1">
      <alignment/>
    </xf>
    <xf numFmtId="175" fontId="4" fillId="5" borderId="1" xfId="17" applyNumberFormat="1" applyFont="1" applyFill="1" applyBorder="1" applyAlignment="1">
      <alignment/>
    </xf>
    <xf numFmtId="175" fontId="4" fillId="5" borderId="1" xfId="17" applyNumberFormat="1" applyFont="1" applyFill="1" applyBorder="1" applyAlignment="1">
      <alignment horizontal="center"/>
    </xf>
    <xf numFmtId="175" fontId="4" fillId="5" borderId="1" xfId="17" applyNumberFormat="1" applyFont="1" applyFill="1" applyBorder="1" applyAlignment="1">
      <alignment horizontal="left"/>
    </xf>
    <xf numFmtId="0" fontId="4" fillId="5" borderId="1" xfId="0" applyFont="1" applyFill="1" applyBorder="1" applyAlignment="1">
      <alignment horizontal="center"/>
    </xf>
    <xf numFmtId="0" fontId="0" fillId="5" borderId="33" xfId="0" applyFill="1" applyBorder="1" applyAlignment="1">
      <alignment/>
    </xf>
    <xf numFmtId="0" fontId="3" fillId="5" borderId="6" xfId="0" applyFont="1" applyFill="1" applyBorder="1" applyAlignment="1">
      <alignment/>
    </xf>
    <xf numFmtId="0" fontId="4" fillId="5" borderId="7" xfId="0" applyFont="1" applyFill="1" applyBorder="1" applyAlignment="1">
      <alignment/>
    </xf>
    <xf numFmtId="175" fontId="4" fillId="5" borderId="7" xfId="17" applyNumberFormat="1" applyFont="1" applyFill="1" applyBorder="1" applyAlignment="1">
      <alignment/>
    </xf>
    <xf numFmtId="175" fontId="4" fillId="5" borderId="7" xfId="17" applyNumberFormat="1" applyFont="1" applyFill="1" applyBorder="1" applyAlignment="1">
      <alignment horizontal="center"/>
    </xf>
    <xf numFmtId="175" fontId="4" fillId="5" borderId="7" xfId="17" applyNumberFormat="1" applyFont="1" applyFill="1" applyBorder="1" applyAlignment="1">
      <alignment horizontal="left"/>
    </xf>
    <xf numFmtId="0" fontId="4" fillId="5" borderId="7" xfId="0" applyFont="1" applyFill="1" applyBorder="1" applyAlignment="1">
      <alignment horizontal="center"/>
    </xf>
    <xf numFmtId="0" fontId="0" fillId="5" borderId="10" xfId="0" applyFill="1" applyBorder="1" applyAlignment="1">
      <alignment/>
    </xf>
    <xf numFmtId="0" fontId="13" fillId="7" borderId="0" xfId="0" applyFont="1" applyFill="1" applyBorder="1" applyAlignment="1">
      <alignment/>
    </xf>
    <xf numFmtId="0" fontId="5" fillId="0" borderId="0" xfId="0" applyFont="1" applyAlignment="1">
      <alignment/>
    </xf>
    <xf numFmtId="0" fontId="12" fillId="5" borderId="0" xfId="0" applyFont="1" applyFill="1" applyAlignment="1">
      <alignment/>
    </xf>
    <xf numFmtId="0" fontId="3" fillId="5" borderId="0" xfId="0" applyFont="1" applyFill="1" applyAlignment="1">
      <alignment/>
    </xf>
    <xf numFmtId="175" fontId="3" fillId="5" borderId="0" xfId="17" applyNumberFormat="1" applyFont="1" applyFill="1" applyAlignment="1">
      <alignment/>
    </xf>
    <xf numFmtId="0" fontId="5" fillId="8" borderId="0" xfId="0" applyFont="1" applyFill="1" applyAlignment="1">
      <alignment/>
    </xf>
    <xf numFmtId="175" fontId="14" fillId="5" borderId="0" xfId="17" applyNumberFormat="1" applyFont="1" applyFill="1" applyAlignment="1">
      <alignment/>
    </xf>
    <xf numFmtId="175" fontId="3" fillId="3" borderId="32" xfId="17" applyNumberFormat="1" applyFont="1" applyFill="1" applyBorder="1" applyAlignment="1">
      <alignment horizontal="left"/>
    </xf>
    <xf numFmtId="0" fontId="13" fillId="5" borderId="8" xfId="0" applyFont="1" applyFill="1" applyBorder="1" applyAlignment="1">
      <alignment horizontal="left"/>
    </xf>
    <xf numFmtId="0" fontId="12" fillId="0" borderId="0" xfId="0" applyFont="1" applyFill="1" applyAlignment="1">
      <alignment/>
    </xf>
    <xf numFmtId="175" fontId="14" fillId="0" borderId="0" xfId="17" applyNumberFormat="1" applyFont="1" applyFill="1" applyAlignment="1">
      <alignment/>
    </xf>
    <xf numFmtId="175" fontId="14" fillId="0" borderId="0" xfId="17" applyNumberFormat="1" applyFont="1" applyFill="1" applyAlignment="1">
      <alignment horizontal="center"/>
    </xf>
    <xf numFmtId="175" fontId="0" fillId="0" borderId="0" xfId="17" applyNumberFormat="1" applyFill="1" applyAlignment="1">
      <alignment horizontal="center"/>
    </xf>
    <xf numFmtId="0" fontId="15" fillId="5" borderId="0" xfId="0" applyFont="1" applyFill="1" applyAlignment="1">
      <alignment horizontal="right"/>
    </xf>
    <xf numFmtId="0" fontId="16" fillId="5" borderId="0" xfId="0" applyFont="1" applyFill="1" applyAlignment="1">
      <alignment/>
    </xf>
    <xf numFmtId="0" fontId="1" fillId="5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latin typeface="Arial"/>
                <a:ea typeface="Arial"/>
                <a:cs typeface="Arial"/>
              </a:rPr>
              <a:t>St. Swithin's Investment in Ministries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1325"/>
          <c:y val="0.41025"/>
          <c:w val="0.57375"/>
          <c:h val="0.24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Sheet1!$E$54:$E$59</c:f>
              <c:strCache/>
            </c:strRef>
          </c:cat>
          <c:val>
            <c:numRef>
              <c:f>Sheet1!$F$54:$F$59</c:f>
              <c:numCache>
                <c:ptCount val="6"/>
                <c:pt idx="0">
                  <c:v>48084.566999999995</c:v>
                </c:pt>
                <c:pt idx="1">
                  <c:v>18878.959391999997</c:v>
                </c:pt>
                <c:pt idx="2">
                  <c:v>12283.559392</c:v>
                </c:pt>
                <c:pt idx="3">
                  <c:v>18830.259392</c:v>
                </c:pt>
                <c:pt idx="4">
                  <c:v>20296.159392</c:v>
                </c:pt>
                <c:pt idx="5">
                  <c:v>23810.859392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56"/>
          <c:y val="0.782"/>
          <c:w val="0.88"/>
          <c:h val="0.21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266700</xdr:colOff>
      <xdr:row>54</xdr:row>
      <xdr:rowOff>57150</xdr:rowOff>
    </xdr:from>
    <xdr:to>
      <xdr:col>12</xdr:col>
      <xdr:colOff>257175</xdr:colOff>
      <xdr:row>68</xdr:row>
      <xdr:rowOff>104775</xdr:rowOff>
    </xdr:to>
    <xdr:graphicFrame>
      <xdr:nvGraphicFramePr>
        <xdr:cNvPr id="1" name="Chart 3"/>
        <xdr:cNvGraphicFramePr/>
      </xdr:nvGraphicFramePr>
      <xdr:xfrm>
        <a:off x="3752850" y="7972425"/>
        <a:ext cx="4686300" cy="2314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116"/>
  <sheetViews>
    <sheetView tabSelected="1" zoomScaleSheetLayoutView="70" workbookViewId="0" topLeftCell="A1">
      <selection activeCell="G17" sqref="G17"/>
    </sheetView>
  </sheetViews>
  <sheetFormatPr defaultColWidth="9.140625" defaultRowHeight="12.75"/>
  <cols>
    <col min="1" max="1" width="2.7109375" style="0" customWidth="1"/>
    <col min="2" max="2" width="4.57421875" style="2" customWidth="1"/>
    <col min="3" max="4" width="9.140625" style="2" customWidth="1"/>
    <col min="5" max="5" width="14.7109375" style="2" customWidth="1"/>
    <col min="6" max="6" width="12.00390625" style="1" bestFit="1" customWidth="1"/>
    <col min="7" max="8" width="10.7109375" style="5" customWidth="1"/>
    <col min="9" max="9" width="13.7109375" style="5" customWidth="1"/>
    <col min="10" max="10" width="13.8515625" style="5" customWidth="1"/>
    <col min="11" max="13" width="10.7109375" style="5" customWidth="1"/>
    <col min="14" max="14" width="10.28125" style="16" bestFit="1" customWidth="1"/>
    <col min="15" max="15" width="13.28125" style="0" bestFit="1" customWidth="1"/>
    <col min="16" max="16" width="10.140625" style="0" bestFit="1" customWidth="1"/>
    <col min="17" max="17" width="13.00390625" style="0" bestFit="1" customWidth="1"/>
    <col min="18" max="19" width="16.28125" style="0" bestFit="1" customWidth="1"/>
    <col min="20" max="20" width="8.140625" style="0" customWidth="1"/>
    <col min="21" max="21" width="9.00390625" style="0" customWidth="1"/>
    <col min="22" max="22" width="1.28515625" style="0" customWidth="1"/>
  </cols>
  <sheetData>
    <row r="1" ht="13.5" thickBot="1"/>
    <row r="2" spans="2:26" ht="12.75">
      <c r="B2" s="231" t="s">
        <v>67</v>
      </c>
      <c r="C2" s="210" t="s">
        <v>79</v>
      </c>
      <c r="D2" s="210"/>
      <c r="E2" s="211"/>
      <c r="F2" s="212"/>
      <c r="G2" s="212"/>
      <c r="H2" s="212"/>
      <c r="I2" s="213"/>
      <c r="J2" s="212"/>
      <c r="K2" s="212"/>
      <c r="L2" s="212"/>
      <c r="M2" s="214"/>
      <c r="N2" s="210"/>
      <c r="O2" s="210"/>
      <c r="P2" s="215"/>
      <c r="Q2" s="186"/>
      <c r="R2" s="183"/>
      <c r="S2" s="183"/>
      <c r="T2" s="183"/>
      <c r="U2" s="183"/>
      <c r="V2" s="184"/>
      <c r="W2" s="172"/>
      <c r="X2" s="172"/>
      <c r="Y2" s="172"/>
      <c r="Z2" s="172"/>
    </row>
    <row r="3" spans="2:26" ht="13.5" thickBot="1">
      <c r="B3" s="216"/>
      <c r="C3" s="217" t="s">
        <v>73</v>
      </c>
      <c r="D3" s="217"/>
      <c r="E3" s="218"/>
      <c r="F3" s="219"/>
      <c r="G3" s="219"/>
      <c r="H3" s="219"/>
      <c r="I3" s="220"/>
      <c r="J3" s="219"/>
      <c r="K3" s="219"/>
      <c r="L3" s="219"/>
      <c r="M3" s="221"/>
      <c r="N3" s="217"/>
      <c r="O3" s="217"/>
      <c r="P3" s="222"/>
      <c r="Q3" s="187"/>
      <c r="R3" s="185"/>
      <c r="S3" s="185"/>
      <c r="T3" s="185"/>
      <c r="U3" s="185"/>
      <c r="V3" s="185"/>
      <c r="W3" s="172"/>
      <c r="X3" s="172"/>
      <c r="Y3" s="172"/>
      <c r="Z3" s="172"/>
    </row>
    <row r="4" spans="2:10" ht="13.5" thickBot="1">
      <c r="B4" s="2" t="s">
        <v>55</v>
      </c>
      <c r="C4" s="21"/>
      <c r="D4" s="2" t="s">
        <v>55</v>
      </c>
      <c r="J4" s="22"/>
    </row>
    <row r="5" spans="1:22" ht="12.75">
      <c r="A5" s="195"/>
      <c r="B5" s="144"/>
      <c r="C5" s="144"/>
      <c r="D5" s="144"/>
      <c r="E5" s="144"/>
      <c r="F5" s="145"/>
      <c r="G5" s="146"/>
      <c r="H5" s="147"/>
      <c r="I5" s="147"/>
      <c r="J5" s="147"/>
      <c r="K5" s="147"/>
      <c r="L5" s="147"/>
      <c r="M5" s="148"/>
      <c r="N5" s="149"/>
      <c r="O5" s="147"/>
      <c r="P5" s="147"/>
      <c r="Q5" s="147"/>
      <c r="R5" s="147"/>
      <c r="S5" s="147"/>
      <c r="T5" s="147"/>
      <c r="U5" s="207"/>
      <c r="V5" s="196"/>
    </row>
    <row r="6" spans="1:22" ht="15.75">
      <c r="A6" s="197"/>
      <c r="B6" s="223"/>
      <c r="C6" s="158"/>
      <c r="D6" s="158" t="s">
        <v>76</v>
      </c>
      <c r="E6" s="151"/>
      <c r="F6" s="152" t="s">
        <v>63</v>
      </c>
      <c r="G6" s="154"/>
      <c r="H6" s="153"/>
      <c r="I6" s="154"/>
      <c r="J6" s="155"/>
      <c r="K6" s="154"/>
      <c r="L6" s="154"/>
      <c r="M6" s="156"/>
      <c r="N6" s="157"/>
      <c r="O6" s="198"/>
      <c r="P6" s="167" t="s">
        <v>64</v>
      </c>
      <c r="Q6" s="154"/>
      <c r="R6" s="155"/>
      <c r="S6" s="154"/>
      <c r="T6" s="154"/>
      <c r="U6" s="208"/>
      <c r="V6" s="199"/>
    </row>
    <row r="7" spans="1:22" ht="9.75" customHeight="1" thickBot="1">
      <c r="A7" s="197"/>
      <c r="B7" s="158"/>
      <c r="C7" s="158"/>
      <c r="D7" s="158"/>
      <c r="E7" s="158"/>
      <c r="F7" s="159"/>
      <c r="G7" s="154"/>
      <c r="H7" s="154"/>
      <c r="I7" s="154"/>
      <c r="J7" s="154"/>
      <c r="K7" s="154"/>
      <c r="L7" s="154"/>
      <c r="M7" s="160"/>
      <c r="N7" s="161"/>
      <c r="O7" s="154"/>
      <c r="P7" s="154"/>
      <c r="Q7" s="154"/>
      <c r="R7" s="154"/>
      <c r="S7" s="154"/>
      <c r="T7" s="154"/>
      <c r="U7" s="154"/>
      <c r="V7" s="199"/>
    </row>
    <row r="8" spans="1:22" s="2" customFormat="1" ht="12.75">
      <c r="A8" s="150"/>
      <c r="B8" s="60"/>
      <c r="C8" s="61"/>
      <c r="D8" s="61"/>
      <c r="E8" s="61"/>
      <c r="F8" s="62"/>
      <c r="G8" s="65"/>
      <c r="H8" s="66" t="s">
        <v>29</v>
      </c>
      <c r="I8" s="65"/>
      <c r="J8" s="66" t="s">
        <v>32</v>
      </c>
      <c r="K8" s="65" t="s">
        <v>34</v>
      </c>
      <c r="L8" s="66" t="s">
        <v>36</v>
      </c>
      <c r="M8" s="63"/>
      <c r="N8" s="64" t="s">
        <v>47</v>
      </c>
      <c r="O8" s="65"/>
      <c r="P8" s="66" t="s">
        <v>29</v>
      </c>
      <c r="Q8" s="65"/>
      <c r="R8" s="66" t="s">
        <v>32</v>
      </c>
      <c r="S8" s="65" t="s">
        <v>34</v>
      </c>
      <c r="T8" s="66" t="s">
        <v>36</v>
      </c>
      <c r="U8" s="71"/>
      <c r="V8" s="199"/>
    </row>
    <row r="9" spans="1:22" s="2" customFormat="1" ht="13.5" thickBot="1">
      <c r="A9" s="150"/>
      <c r="B9" s="26"/>
      <c r="C9" s="27" t="s">
        <v>0</v>
      </c>
      <c r="D9" s="27"/>
      <c r="E9" s="27"/>
      <c r="F9" s="23" t="s">
        <v>38</v>
      </c>
      <c r="G9" s="68" t="s">
        <v>28</v>
      </c>
      <c r="H9" s="69" t="s">
        <v>30</v>
      </c>
      <c r="I9" s="68" t="s">
        <v>31</v>
      </c>
      <c r="J9" s="69" t="s">
        <v>33</v>
      </c>
      <c r="K9" s="68" t="s">
        <v>35</v>
      </c>
      <c r="L9" s="70" t="s">
        <v>37</v>
      </c>
      <c r="M9" s="51" t="s">
        <v>41</v>
      </c>
      <c r="N9" s="67" t="s">
        <v>48</v>
      </c>
      <c r="O9" s="68" t="s">
        <v>28</v>
      </c>
      <c r="P9" s="69" t="s">
        <v>30</v>
      </c>
      <c r="Q9" s="68" t="s">
        <v>31</v>
      </c>
      <c r="R9" s="69" t="s">
        <v>33</v>
      </c>
      <c r="S9" s="68" t="s">
        <v>35</v>
      </c>
      <c r="T9" s="70" t="s">
        <v>37</v>
      </c>
      <c r="U9" s="72" t="s">
        <v>41</v>
      </c>
      <c r="V9" s="200"/>
    </row>
    <row r="10" spans="1:22" s="17" customFormat="1" ht="13.5" thickBot="1">
      <c r="A10" s="201"/>
      <c r="B10" s="87"/>
      <c r="C10" s="88"/>
      <c r="D10" s="88"/>
      <c r="E10" s="88"/>
      <c r="F10" s="24"/>
      <c r="G10" s="142">
        <v>1</v>
      </c>
      <c r="H10" s="143">
        <v>2</v>
      </c>
      <c r="I10" s="142">
        <v>3</v>
      </c>
      <c r="J10" s="143">
        <v>4</v>
      </c>
      <c r="K10" s="142">
        <v>5</v>
      </c>
      <c r="L10" s="143">
        <v>6</v>
      </c>
      <c r="M10" s="52"/>
      <c r="N10" s="79"/>
      <c r="O10" s="77">
        <v>1</v>
      </c>
      <c r="P10" s="78">
        <v>2</v>
      </c>
      <c r="Q10" s="77">
        <v>3</v>
      </c>
      <c r="R10" s="78">
        <v>4</v>
      </c>
      <c r="S10" s="77">
        <v>5</v>
      </c>
      <c r="T10" s="78">
        <v>6</v>
      </c>
      <c r="U10" s="52"/>
      <c r="V10" s="200"/>
    </row>
    <row r="11" spans="1:22" s="9" customFormat="1" ht="13.5" thickBot="1">
      <c r="A11" s="202"/>
      <c r="B11" s="89" t="s">
        <v>2</v>
      </c>
      <c r="C11" s="90"/>
      <c r="D11" s="90"/>
      <c r="E11" s="90"/>
      <c r="F11" s="164"/>
      <c r="G11" s="188" t="s">
        <v>78</v>
      </c>
      <c r="H11" s="189"/>
      <c r="I11" s="190"/>
      <c r="J11" s="189"/>
      <c r="K11" s="190"/>
      <c r="L11" s="191"/>
      <c r="M11" s="165"/>
      <c r="N11" s="192"/>
      <c r="O11" s="230" t="s">
        <v>77</v>
      </c>
      <c r="P11" s="193"/>
      <c r="Q11" s="193"/>
      <c r="R11" s="193"/>
      <c r="S11" s="193"/>
      <c r="T11" s="194"/>
      <c r="U11" s="162"/>
      <c r="V11" s="203"/>
    </row>
    <row r="12" spans="1:22" ht="12.75">
      <c r="A12" s="197"/>
      <c r="B12" s="91">
        <v>1</v>
      </c>
      <c r="C12" s="92" t="s">
        <v>1</v>
      </c>
      <c r="D12" s="92"/>
      <c r="E12" s="93"/>
      <c r="F12" s="56">
        <v>22000</v>
      </c>
      <c r="G12" s="166">
        <f>F12</f>
        <v>22000</v>
      </c>
      <c r="H12" s="166">
        <v>0</v>
      </c>
      <c r="I12" s="166">
        <v>0</v>
      </c>
      <c r="J12" s="166">
        <v>0</v>
      </c>
      <c r="K12" s="166">
        <v>0</v>
      </c>
      <c r="L12" s="166">
        <v>0</v>
      </c>
      <c r="M12" s="53">
        <f>SUM(G12:L12)</f>
        <v>22000</v>
      </c>
      <c r="N12" s="85" t="s">
        <v>57</v>
      </c>
      <c r="O12" s="163" t="s">
        <v>45</v>
      </c>
      <c r="P12" s="163"/>
      <c r="Q12" s="163"/>
      <c r="R12" s="163"/>
      <c r="S12" s="163"/>
      <c r="T12" s="163"/>
      <c r="U12" s="73"/>
      <c r="V12" s="204"/>
    </row>
    <row r="13" spans="1:22" ht="0.75" customHeight="1">
      <c r="A13" s="197"/>
      <c r="B13" s="94"/>
      <c r="C13" s="95"/>
      <c r="D13" s="95"/>
      <c r="E13" s="95"/>
      <c r="F13" s="139"/>
      <c r="G13" s="131"/>
      <c r="H13" s="132"/>
      <c r="I13" s="131"/>
      <c r="J13" s="132"/>
      <c r="K13" s="131"/>
      <c r="L13" s="132"/>
      <c r="M13" s="54"/>
      <c r="N13" s="80"/>
      <c r="O13" s="81"/>
      <c r="P13" s="82"/>
      <c r="Q13" s="81"/>
      <c r="R13" s="82"/>
      <c r="S13" s="81"/>
      <c r="T13" s="82"/>
      <c r="U13" s="74"/>
      <c r="V13" s="199"/>
    </row>
    <row r="14" spans="1:22" s="9" customFormat="1" ht="12.75">
      <c r="A14" s="202"/>
      <c r="B14" s="89" t="s">
        <v>3</v>
      </c>
      <c r="C14" s="90"/>
      <c r="D14" s="90"/>
      <c r="E14" s="90"/>
      <c r="F14" s="139"/>
      <c r="G14" s="131"/>
      <c r="H14" s="132"/>
      <c r="I14" s="131"/>
      <c r="J14" s="132"/>
      <c r="K14" s="131"/>
      <c r="L14" s="132"/>
      <c r="M14" s="54"/>
      <c r="N14" s="80"/>
      <c r="O14" s="81"/>
      <c r="P14" s="82"/>
      <c r="Q14" s="81"/>
      <c r="R14" s="82"/>
      <c r="S14" s="81"/>
      <c r="T14" s="82"/>
      <c r="U14" s="74"/>
      <c r="V14" s="199"/>
    </row>
    <row r="15" spans="1:22" ht="12.75">
      <c r="A15" s="197"/>
      <c r="B15" s="96">
        <v>2</v>
      </c>
      <c r="C15" s="95" t="s">
        <v>4</v>
      </c>
      <c r="D15" s="95"/>
      <c r="E15" s="95"/>
      <c r="F15" s="139">
        <v>52000</v>
      </c>
      <c r="G15" s="133">
        <f aca="true" t="shared" si="0" ref="G15:L15">($F$15)*0.166666</f>
        <v>8666.632</v>
      </c>
      <c r="H15" s="133">
        <f t="shared" si="0"/>
        <v>8666.632</v>
      </c>
      <c r="I15" s="133">
        <f t="shared" si="0"/>
        <v>8666.632</v>
      </c>
      <c r="J15" s="133">
        <f t="shared" si="0"/>
        <v>8666.632</v>
      </c>
      <c r="K15" s="133">
        <f t="shared" si="0"/>
        <v>8666.632</v>
      </c>
      <c r="L15" s="133">
        <f t="shared" si="0"/>
        <v>8666.632</v>
      </c>
      <c r="M15" s="55">
        <f aca="true" t="shared" si="1" ref="M15:M35">SUM(G15:L15)</f>
        <v>51999.791999999994</v>
      </c>
      <c r="N15" s="80" t="s">
        <v>4</v>
      </c>
      <c r="O15" s="83" t="s">
        <v>46</v>
      </c>
      <c r="P15" s="83"/>
      <c r="Q15" s="83"/>
      <c r="R15" s="83"/>
      <c r="S15" s="83"/>
      <c r="T15" s="83"/>
      <c r="U15" s="75"/>
      <c r="V15" s="204"/>
    </row>
    <row r="16" spans="1:22" ht="12.75">
      <c r="A16" s="197"/>
      <c r="B16" s="96">
        <v>3</v>
      </c>
      <c r="C16" s="95" t="s">
        <v>5</v>
      </c>
      <c r="D16" s="95"/>
      <c r="E16" s="95"/>
      <c r="F16" s="139">
        <v>11412</v>
      </c>
      <c r="G16" s="133">
        <v>1902</v>
      </c>
      <c r="H16" s="133">
        <f aca="true" t="shared" si="2" ref="G16:L16">($F$16)*0.166666</f>
        <v>1901.992392</v>
      </c>
      <c r="I16" s="133">
        <f t="shared" si="2"/>
        <v>1901.992392</v>
      </c>
      <c r="J16" s="133">
        <f t="shared" si="2"/>
        <v>1901.992392</v>
      </c>
      <c r="K16" s="133">
        <f t="shared" si="2"/>
        <v>1901.992392</v>
      </c>
      <c r="L16" s="133">
        <f t="shared" si="2"/>
        <v>1901.992392</v>
      </c>
      <c r="M16" s="55">
        <f t="shared" si="1"/>
        <v>11411.96196</v>
      </c>
      <c r="N16" s="80" t="s">
        <v>58</v>
      </c>
      <c r="O16" s="83" t="s">
        <v>54</v>
      </c>
      <c r="P16" s="83"/>
      <c r="Q16" s="83"/>
      <c r="R16" s="83"/>
      <c r="S16" s="83"/>
      <c r="T16" s="83"/>
      <c r="U16" s="75"/>
      <c r="V16" s="199"/>
    </row>
    <row r="17" spans="1:22" ht="13.5" thickBot="1">
      <c r="A17" s="197"/>
      <c r="B17" s="96">
        <v>4</v>
      </c>
      <c r="C17" s="95" t="s">
        <v>6</v>
      </c>
      <c r="D17" s="95"/>
      <c r="E17" s="95"/>
      <c r="F17" s="139">
        <v>9750</v>
      </c>
      <c r="G17" s="133">
        <f>($F$17-$N$63)*0.16666</f>
        <v>1624.935</v>
      </c>
      <c r="H17" s="133">
        <f>($F$17-N63)*0.16666+N63</f>
        <v>1624.935</v>
      </c>
      <c r="I17" s="133">
        <f>($F$17-$N$63)*0.16666</f>
        <v>1624.935</v>
      </c>
      <c r="J17" s="133">
        <f>($F$17-$N$63)*0.16666</f>
        <v>1624.935</v>
      </c>
      <c r="K17" s="133">
        <f>($F$17-$N$63)*0.16666</f>
        <v>1624.935</v>
      </c>
      <c r="L17" s="133">
        <f>($F$17-$N$63)*0.16666</f>
        <v>1624.935</v>
      </c>
      <c r="M17" s="55">
        <f t="shared" si="1"/>
        <v>9749.609999999999</v>
      </c>
      <c r="N17" s="80" t="s">
        <v>58</v>
      </c>
      <c r="O17" s="83" t="s">
        <v>54</v>
      </c>
      <c r="P17" s="83"/>
      <c r="Q17" s="83"/>
      <c r="R17" s="83"/>
      <c r="S17" s="83"/>
      <c r="T17" s="83"/>
      <c r="U17" s="75"/>
      <c r="V17" s="199"/>
    </row>
    <row r="18" spans="1:22" ht="12" customHeight="1" thickBot="1">
      <c r="A18" s="197"/>
      <c r="B18" s="97"/>
      <c r="C18" s="92" t="s">
        <v>7</v>
      </c>
      <c r="D18" s="92"/>
      <c r="E18" s="93"/>
      <c r="F18" s="56">
        <f>SUM(F15:F17)</f>
        <v>73162</v>
      </c>
      <c r="G18" s="134">
        <f aca="true" t="shared" si="3" ref="G18:L18">SUM(G15:G17)</f>
        <v>12193.567</v>
      </c>
      <c r="H18" s="134">
        <f t="shared" si="3"/>
        <v>12193.559392</v>
      </c>
      <c r="I18" s="134">
        <f t="shared" si="3"/>
        <v>12193.559392</v>
      </c>
      <c r="J18" s="134">
        <f t="shared" si="3"/>
        <v>12193.559392</v>
      </c>
      <c r="K18" s="134">
        <f t="shared" si="3"/>
        <v>12193.559392</v>
      </c>
      <c r="L18" s="134">
        <f t="shared" si="3"/>
        <v>12193.559392</v>
      </c>
      <c r="M18" s="56">
        <f>SUM(M15:M17)+1</f>
        <v>73162.36395999999</v>
      </c>
      <c r="N18" s="192"/>
      <c r="O18" s="230" t="s">
        <v>77</v>
      </c>
      <c r="P18" s="193"/>
      <c r="Q18" s="193"/>
      <c r="R18" s="193"/>
      <c r="S18" s="193"/>
      <c r="T18" s="194"/>
      <c r="U18" s="76"/>
      <c r="V18" s="199"/>
    </row>
    <row r="19" spans="1:22" ht="0.75" customHeight="1">
      <c r="A19" s="197"/>
      <c r="B19" s="94"/>
      <c r="C19" s="95"/>
      <c r="D19" s="95"/>
      <c r="E19" s="95"/>
      <c r="F19" s="139"/>
      <c r="G19" s="131"/>
      <c r="H19" s="132"/>
      <c r="I19" s="131"/>
      <c r="J19" s="132"/>
      <c r="K19" s="131"/>
      <c r="L19" s="132"/>
      <c r="M19" s="54"/>
      <c r="N19" s="80"/>
      <c r="O19" s="81"/>
      <c r="P19" s="82"/>
      <c r="Q19" s="81"/>
      <c r="R19" s="82"/>
      <c r="S19" s="81"/>
      <c r="T19" s="82"/>
      <c r="U19" s="74"/>
      <c r="V19" s="199"/>
    </row>
    <row r="20" spans="1:22" s="9" customFormat="1" ht="12.75">
      <c r="A20" s="202"/>
      <c r="B20" s="89" t="s">
        <v>8</v>
      </c>
      <c r="C20" s="90"/>
      <c r="D20" s="90"/>
      <c r="E20" s="90"/>
      <c r="F20" s="139"/>
      <c r="G20" s="131"/>
      <c r="H20" s="132"/>
      <c r="I20" s="131"/>
      <c r="J20" s="132"/>
      <c r="K20" s="131"/>
      <c r="L20" s="132"/>
      <c r="M20" s="54"/>
      <c r="N20" s="80"/>
      <c r="O20" s="81"/>
      <c r="P20" s="82"/>
      <c r="Q20" s="81"/>
      <c r="R20" s="82"/>
      <c r="S20" s="81"/>
      <c r="T20" s="82"/>
      <c r="U20" s="74"/>
      <c r="V20" s="199"/>
    </row>
    <row r="21" spans="1:22" ht="12.75">
      <c r="A21" s="197"/>
      <c r="B21" s="96">
        <v>5</v>
      </c>
      <c r="C21" s="95" t="s">
        <v>9</v>
      </c>
      <c r="D21" s="95"/>
      <c r="E21" s="95"/>
      <c r="F21" s="139">
        <v>7983</v>
      </c>
      <c r="G21" s="133">
        <f>F21*0.35</f>
        <v>2794.0499999999997</v>
      </c>
      <c r="H21" s="135">
        <f>F21*0.1</f>
        <v>798.3000000000001</v>
      </c>
      <c r="I21" s="133"/>
      <c r="J21" s="135">
        <f>F21*0.1</f>
        <v>798.3000000000001</v>
      </c>
      <c r="K21" s="133">
        <f>F21*0.2</f>
        <v>1596.6000000000001</v>
      </c>
      <c r="L21" s="135">
        <f>F21*0.25</f>
        <v>1995.75</v>
      </c>
      <c r="M21" s="55">
        <f t="shared" si="1"/>
        <v>7983</v>
      </c>
      <c r="N21" s="80" t="s">
        <v>58</v>
      </c>
      <c r="O21" s="112">
        <v>0.35</v>
      </c>
      <c r="P21" s="113">
        <v>0.1</v>
      </c>
      <c r="Q21" s="112"/>
      <c r="R21" s="113">
        <v>0.1</v>
      </c>
      <c r="S21" s="112">
        <v>0.2</v>
      </c>
      <c r="T21" s="113">
        <v>0.25</v>
      </c>
      <c r="U21" s="114">
        <f aca="true" t="shared" si="4" ref="U21:U27">SUM(O21:T21)</f>
        <v>1</v>
      </c>
      <c r="V21" s="204"/>
    </row>
    <row r="22" spans="1:22" ht="12.75">
      <c r="A22" s="197"/>
      <c r="B22" s="96">
        <v>6</v>
      </c>
      <c r="C22" s="95" t="s">
        <v>10</v>
      </c>
      <c r="D22" s="95"/>
      <c r="E22" s="95"/>
      <c r="F22" s="139">
        <v>821</v>
      </c>
      <c r="G22" s="133">
        <f>$F$22*0.2</f>
        <v>164.20000000000002</v>
      </c>
      <c r="H22" s="133">
        <f>$F$22*0.2</f>
        <v>164.20000000000002</v>
      </c>
      <c r="I22" s="133"/>
      <c r="J22" s="133">
        <f>$F$22*0.2</f>
        <v>164.20000000000002</v>
      </c>
      <c r="K22" s="133">
        <f>$F$22*0.2</f>
        <v>164.20000000000002</v>
      </c>
      <c r="L22" s="133">
        <f>$F$22*0.2</f>
        <v>164.20000000000002</v>
      </c>
      <c r="M22" s="55">
        <f t="shared" si="1"/>
        <v>821.0000000000001</v>
      </c>
      <c r="N22" s="80" t="s">
        <v>59</v>
      </c>
      <c r="O22" s="115">
        <v>0.2</v>
      </c>
      <c r="P22" s="115">
        <v>0.2</v>
      </c>
      <c r="Q22" s="116"/>
      <c r="R22" s="115">
        <v>0.2</v>
      </c>
      <c r="S22" s="115">
        <v>0.2</v>
      </c>
      <c r="T22" s="115">
        <v>0.2</v>
      </c>
      <c r="U22" s="117">
        <f t="shared" si="4"/>
        <v>1</v>
      </c>
      <c r="V22" s="199"/>
    </row>
    <row r="23" spans="1:22" ht="12.75">
      <c r="A23" s="197"/>
      <c r="B23" s="96">
        <v>7</v>
      </c>
      <c r="C23" s="95" t="s">
        <v>11</v>
      </c>
      <c r="D23" s="95"/>
      <c r="E23" s="95"/>
      <c r="F23" s="139">
        <v>1620</v>
      </c>
      <c r="G23" s="133">
        <f>F23*0.35</f>
        <v>567</v>
      </c>
      <c r="H23" s="135">
        <f>F23*0.1</f>
        <v>162</v>
      </c>
      <c r="I23" s="133"/>
      <c r="J23" s="135">
        <f>F23*0.1</f>
        <v>162</v>
      </c>
      <c r="K23" s="133">
        <f>F23*0.2</f>
        <v>324</v>
      </c>
      <c r="L23" s="135">
        <f>F23*0.25</f>
        <v>405</v>
      </c>
      <c r="M23" s="55">
        <f t="shared" si="1"/>
        <v>1620</v>
      </c>
      <c r="N23" s="80" t="s">
        <v>58</v>
      </c>
      <c r="O23" s="112">
        <v>0.35</v>
      </c>
      <c r="P23" s="113">
        <v>0.1</v>
      </c>
      <c r="Q23" s="112"/>
      <c r="R23" s="113">
        <v>0.1</v>
      </c>
      <c r="S23" s="112">
        <v>0.2</v>
      </c>
      <c r="T23" s="113">
        <v>0.25</v>
      </c>
      <c r="U23" s="114">
        <f t="shared" si="4"/>
        <v>1</v>
      </c>
      <c r="V23" s="199"/>
    </row>
    <row r="24" spans="1:22" ht="12.75">
      <c r="A24" s="197"/>
      <c r="B24" s="96">
        <v>8</v>
      </c>
      <c r="C24" s="95" t="s">
        <v>12</v>
      </c>
      <c r="D24" s="95"/>
      <c r="E24" s="95"/>
      <c r="F24" s="139">
        <v>6854</v>
      </c>
      <c r="G24" s="133">
        <f>F24*0.35</f>
        <v>2398.8999999999996</v>
      </c>
      <c r="H24" s="135">
        <f>F24*0.1</f>
        <v>685.4000000000001</v>
      </c>
      <c r="I24" s="133"/>
      <c r="J24" s="135">
        <f>F24*0.1</f>
        <v>685.4000000000001</v>
      </c>
      <c r="K24" s="133">
        <f>F24*0.2</f>
        <v>1370.8000000000002</v>
      </c>
      <c r="L24" s="135">
        <f>F24*0.25</f>
        <v>1713.5</v>
      </c>
      <c r="M24" s="55">
        <f t="shared" si="1"/>
        <v>6854</v>
      </c>
      <c r="N24" s="80" t="s">
        <v>58</v>
      </c>
      <c r="O24" s="112">
        <v>0.35</v>
      </c>
      <c r="P24" s="113">
        <v>0.1</v>
      </c>
      <c r="Q24" s="112"/>
      <c r="R24" s="113">
        <v>0.1</v>
      </c>
      <c r="S24" s="112">
        <v>0.2</v>
      </c>
      <c r="T24" s="113">
        <v>0.25</v>
      </c>
      <c r="U24" s="114">
        <f t="shared" si="4"/>
        <v>1</v>
      </c>
      <c r="V24" s="199"/>
    </row>
    <row r="25" spans="1:22" ht="12.75">
      <c r="A25" s="197"/>
      <c r="B25" s="96">
        <v>9</v>
      </c>
      <c r="C25" s="95"/>
      <c r="D25" s="95"/>
      <c r="E25" s="95" t="s">
        <v>39</v>
      </c>
      <c r="F25" s="139">
        <v>1092</v>
      </c>
      <c r="G25" s="133">
        <f>F25*0.35</f>
        <v>382.2</v>
      </c>
      <c r="H25" s="135">
        <f>F25*0.1</f>
        <v>109.2</v>
      </c>
      <c r="I25" s="133"/>
      <c r="J25" s="135">
        <f>F25*0.1</f>
        <v>109.2</v>
      </c>
      <c r="K25" s="133">
        <f>F25*0.2</f>
        <v>218.4</v>
      </c>
      <c r="L25" s="135">
        <f>F25*0.25</f>
        <v>273</v>
      </c>
      <c r="M25" s="55">
        <f t="shared" si="1"/>
        <v>1092</v>
      </c>
      <c r="N25" s="80" t="s">
        <v>58</v>
      </c>
      <c r="O25" s="112">
        <v>0.35</v>
      </c>
      <c r="P25" s="113">
        <v>0.1</v>
      </c>
      <c r="Q25" s="112"/>
      <c r="R25" s="113">
        <v>0.1</v>
      </c>
      <c r="S25" s="112">
        <v>0.2</v>
      </c>
      <c r="T25" s="113">
        <v>0.25</v>
      </c>
      <c r="U25" s="114">
        <f t="shared" si="4"/>
        <v>1</v>
      </c>
      <c r="V25" s="199"/>
    </row>
    <row r="26" spans="1:22" ht="12.75">
      <c r="A26" s="197"/>
      <c r="B26" s="96">
        <v>10</v>
      </c>
      <c r="C26" s="95" t="s">
        <v>13</v>
      </c>
      <c r="D26" s="98" t="s">
        <v>14</v>
      </c>
      <c r="E26" s="95"/>
      <c r="F26" s="139">
        <v>12000</v>
      </c>
      <c r="G26" s="133">
        <f>F26*0.35</f>
        <v>4200</v>
      </c>
      <c r="H26" s="135">
        <f>F26*0.1</f>
        <v>1200</v>
      </c>
      <c r="I26" s="133"/>
      <c r="J26" s="135">
        <f>F26*0.1</f>
        <v>1200</v>
      </c>
      <c r="K26" s="133">
        <f>F26*0.2</f>
        <v>2400</v>
      </c>
      <c r="L26" s="135">
        <f>F26*0.25</f>
        <v>3000</v>
      </c>
      <c r="M26" s="55">
        <f t="shared" si="1"/>
        <v>12000</v>
      </c>
      <c r="N26" s="80" t="s">
        <v>58</v>
      </c>
      <c r="O26" s="112">
        <v>0.35</v>
      </c>
      <c r="P26" s="113">
        <v>0.1</v>
      </c>
      <c r="Q26" s="112"/>
      <c r="R26" s="113">
        <v>0.1</v>
      </c>
      <c r="S26" s="112">
        <v>0.2</v>
      </c>
      <c r="T26" s="113">
        <v>0.25</v>
      </c>
      <c r="U26" s="114">
        <f t="shared" si="4"/>
        <v>1</v>
      </c>
      <c r="V26" s="199"/>
    </row>
    <row r="27" spans="1:22" ht="13.5" thickBot="1">
      <c r="A27" s="197"/>
      <c r="B27" s="96">
        <v>11</v>
      </c>
      <c r="C27" s="95"/>
      <c r="D27" s="98" t="s">
        <v>15</v>
      </c>
      <c r="E27" s="95"/>
      <c r="F27" s="139">
        <v>4611</v>
      </c>
      <c r="G27" s="133">
        <f>F27*0.35</f>
        <v>1613.85</v>
      </c>
      <c r="H27" s="135">
        <f>F27*0.1</f>
        <v>461.1</v>
      </c>
      <c r="I27" s="133"/>
      <c r="J27" s="135">
        <f>F27*0.1</f>
        <v>461.1</v>
      </c>
      <c r="K27" s="133">
        <f>F27*0.2</f>
        <v>922.2</v>
      </c>
      <c r="L27" s="135">
        <f>F27*0.25</f>
        <v>1152.75</v>
      </c>
      <c r="M27" s="55">
        <f t="shared" si="1"/>
        <v>4611</v>
      </c>
      <c r="N27" s="80" t="s">
        <v>58</v>
      </c>
      <c r="O27" s="112">
        <v>0.35</v>
      </c>
      <c r="P27" s="113">
        <v>0.1</v>
      </c>
      <c r="Q27" s="112"/>
      <c r="R27" s="113">
        <v>0.1</v>
      </c>
      <c r="S27" s="112">
        <v>0.2</v>
      </c>
      <c r="T27" s="113">
        <v>0.25</v>
      </c>
      <c r="U27" s="114">
        <f t="shared" si="4"/>
        <v>1</v>
      </c>
      <c r="V27" s="199"/>
    </row>
    <row r="28" spans="1:22" ht="13.5" thickBot="1">
      <c r="A28" s="197"/>
      <c r="B28" s="97"/>
      <c r="C28" s="92" t="s">
        <v>7</v>
      </c>
      <c r="D28" s="92"/>
      <c r="E28" s="93"/>
      <c r="F28" s="56">
        <f>SUM(F21:F27)</f>
        <v>34981</v>
      </c>
      <c r="G28" s="134">
        <f aca="true" t="shared" si="5" ref="G28:M28">SUM(G21:G27)</f>
        <v>12120.199999999999</v>
      </c>
      <c r="H28" s="134">
        <f t="shared" si="5"/>
        <v>3580.2000000000003</v>
      </c>
      <c r="I28" s="134">
        <f t="shared" si="5"/>
        <v>0</v>
      </c>
      <c r="J28" s="134">
        <f t="shared" si="5"/>
        <v>3580.2000000000003</v>
      </c>
      <c r="K28" s="134">
        <f t="shared" si="5"/>
        <v>6996.2</v>
      </c>
      <c r="L28" s="134">
        <f t="shared" si="5"/>
        <v>8704.2</v>
      </c>
      <c r="M28" s="57">
        <f t="shared" si="5"/>
        <v>34981</v>
      </c>
      <c r="N28" s="192"/>
      <c r="O28" s="230" t="s">
        <v>77</v>
      </c>
      <c r="P28" s="193"/>
      <c r="Q28" s="193"/>
      <c r="R28" s="193"/>
      <c r="S28" s="193"/>
      <c r="T28" s="194"/>
      <c r="U28" s="118"/>
      <c r="V28" s="199"/>
    </row>
    <row r="29" spans="1:22" ht="0.75" customHeight="1">
      <c r="A29" s="197"/>
      <c r="B29" s="94"/>
      <c r="C29" s="95"/>
      <c r="D29" s="95"/>
      <c r="E29" s="95"/>
      <c r="F29" s="139"/>
      <c r="G29" s="131"/>
      <c r="H29" s="132"/>
      <c r="I29" s="131"/>
      <c r="J29" s="132"/>
      <c r="K29" s="131"/>
      <c r="L29" s="132"/>
      <c r="M29" s="54"/>
      <c r="N29" s="80"/>
      <c r="O29" s="116"/>
      <c r="P29" s="119"/>
      <c r="Q29" s="116"/>
      <c r="R29" s="119"/>
      <c r="S29" s="116"/>
      <c r="T29" s="119"/>
      <c r="U29" s="120"/>
      <c r="V29" s="199"/>
    </row>
    <row r="30" spans="1:22" s="9" customFormat="1" ht="12.75">
      <c r="A30" s="202"/>
      <c r="B30" s="89" t="s">
        <v>16</v>
      </c>
      <c r="C30" s="90"/>
      <c r="D30" s="90"/>
      <c r="E30" s="90"/>
      <c r="F30" s="139"/>
      <c r="G30" s="131"/>
      <c r="H30" s="132"/>
      <c r="I30" s="131"/>
      <c r="J30" s="132"/>
      <c r="K30" s="131"/>
      <c r="L30" s="132"/>
      <c r="M30" s="54"/>
      <c r="N30" s="80"/>
      <c r="O30" s="116"/>
      <c r="P30" s="119"/>
      <c r="Q30" s="116"/>
      <c r="R30" s="119"/>
      <c r="S30" s="116"/>
      <c r="T30" s="119"/>
      <c r="U30" s="120"/>
      <c r="V30" s="199"/>
    </row>
    <row r="31" spans="1:22" ht="12.75">
      <c r="A31" s="197"/>
      <c r="B31" s="96">
        <v>12</v>
      </c>
      <c r="C31" s="95" t="s">
        <v>17</v>
      </c>
      <c r="D31" s="95"/>
      <c r="E31" s="95"/>
      <c r="F31" s="140">
        <v>318</v>
      </c>
      <c r="G31" s="133"/>
      <c r="H31" s="135">
        <v>318</v>
      </c>
      <c r="I31" s="133"/>
      <c r="J31" s="135"/>
      <c r="K31" s="133"/>
      <c r="L31" s="135"/>
      <c r="M31" s="55">
        <f t="shared" si="1"/>
        <v>318</v>
      </c>
      <c r="N31" s="84" t="s">
        <v>4</v>
      </c>
      <c r="O31" s="121"/>
      <c r="P31" s="113">
        <v>1</v>
      </c>
      <c r="Q31" s="121"/>
      <c r="R31" s="122"/>
      <c r="S31" s="121"/>
      <c r="T31" s="122"/>
      <c r="U31" s="114">
        <f>SUM(O31:T31)</f>
        <v>1</v>
      </c>
      <c r="V31" s="204"/>
    </row>
    <row r="32" spans="1:22" ht="12.75">
      <c r="A32" s="197"/>
      <c r="B32" s="96">
        <v>13</v>
      </c>
      <c r="C32" s="95" t="s">
        <v>18</v>
      </c>
      <c r="D32" s="95"/>
      <c r="E32" s="95"/>
      <c r="F32" s="140">
        <v>248</v>
      </c>
      <c r="G32" s="133"/>
      <c r="H32" s="135">
        <v>248</v>
      </c>
      <c r="I32" s="133"/>
      <c r="J32" s="135"/>
      <c r="K32" s="133"/>
      <c r="L32" s="135"/>
      <c r="M32" s="55">
        <f t="shared" si="1"/>
        <v>248</v>
      </c>
      <c r="N32" s="84" t="s">
        <v>60</v>
      </c>
      <c r="O32" s="121"/>
      <c r="P32" s="113">
        <v>1</v>
      </c>
      <c r="Q32" s="121"/>
      <c r="R32" s="122"/>
      <c r="S32" s="121"/>
      <c r="T32" s="122"/>
      <c r="U32" s="114">
        <f>SUM(O32:T32)</f>
        <v>1</v>
      </c>
      <c r="V32" s="199"/>
    </row>
    <row r="33" spans="1:22" ht="12.75">
      <c r="A33" s="197"/>
      <c r="B33" s="96">
        <v>14</v>
      </c>
      <c r="C33" s="95" t="s">
        <v>52</v>
      </c>
      <c r="D33" s="95"/>
      <c r="E33" s="95" t="s">
        <v>50</v>
      </c>
      <c r="F33" s="140">
        <v>1522</v>
      </c>
      <c r="G33" s="133"/>
      <c r="H33" s="135"/>
      <c r="I33" s="133"/>
      <c r="J33" s="135">
        <v>1522</v>
      </c>
      <c r="K33" s="133"/>
      <c r="L33" s="135"/>
      <c r="M33" s="55">
        <f t="shared" si="1"/>
        <v>1522</v>
      </c>
      <c r="N33" s="84" t="s">
        <v>61</v>
      </c>
      <c r="O33" s="121"/>
      <c r="P33" s="122"/>
      <c r="Q33" s="121"/>
      <c r="R33" s="113">
        <v>1</v>
      </c>
      <c r="S33" s="121"/>
      <c r="T33" s="122"/>
      <c r="U33" s="114">
        <f>SUM(O33:T33)</f>
        <v>1</v>
      </c>
      <c r="V33" s="199"/>
    </row>
    <row r="34" spans="1:22" ht="12.75">
      <c r="A34" s="197"/>
      <c r="B34" s="96">
        <v>15</v>
      </c>
      <c r="C34" s="95" t="s">
        <v>52</v>
      </c>
      <c r="D34" s="95"/>
      <c r="E34" s="95" t="s">
        <v>51</v>
      </c>
      <c r="F34" s="140">
        <v>194</v>
      </c>
      <c r="G34" s="133"/>
      <c r="H34" s="135"/>
      <c r="I34" s="133"/>
      <c r="J34" s="135">
        <v>194</v>
      </c>
      <c r="K34" s="133"/>
      <c r="L34" s="135"/>
      <c r="M34" s="55">
        <f t="shared" si="1"/>
        <v>194</v>
      </c>
      <c r="N34" s="84" t="s">
        <v>4</v>
      </c>
      <c r="O34" s="121"/>
      <c r="P34" s="122"/>
      <c r="Q34" s="121"/>
      <c r="R34" s="113">
        <v>1</v>
      </c>
      <c r="S34" s="121"/>
      <c r="T34" s="122"/>
      <c r="U34" s="114">
        <f>SUM(O34:T34)</f>
        <v>1</v>
      </c>
      <c r="V34" s="199"/>
    </row>
    <row r="35" spans="1:22" ht="13.5" thickBot="1">
      <c r="A35" s="197"/>
      <c r="B35" s="96">
        <v>16</v>
      </c>
      <c r="C35" s="95" t="s">
        <v>19</v>
      </c>
      <c r="D35" s="95"/>
      <c r="E35" s="95"/>
      <c r="F35" s="140">
        <v>173</v>
      </c>
      <c r="G35" s="133"/>
      <c r="H35" s="135"/>
      <c r="I35" s="133"/>
      <c r="J35" s="135">
        <v>173</v>
      </c>
      <c r="K35" s="133"/>
      <c r="L35" s="135"/>
      <c r="M35" s="55">
        <f t="shared" si="1"/>
        <v>173</v>
      </c>
      <c r="N35" s="84" t="s">
        <v>58</v>
      </c>
      <c r="O35" s="121"/>
      <c r="P35" s="122"/>
      <c r="Q35" s="121"/>
      <c r="R35" s="113">
        <v>1</v>
      </c>
      <c r="S35" s="121"/>
      <c r="T35" s="122"/>
      <c r="U35" s="114">
        <f>SUM(O35:T35)</f>
        <v>1</v>
      </c>
      <c r="V35" s="199"/>
    </row>
    <row r="36" spans="1:22" ht="13.5" thickBot="1">
      <c r="A36" s="197"/>
      <c r="B36" s="97"/>
      <c r="C36" s="92" t="s">
        <v>7</v>
      </c>
      <c r="D36" s="92"/>
      <c r="E36" s="93"/>
      <c r="F36" s="56">
        <f>SUM(F31:F35)</f>
        <v>2455</v>
      </c>
      <c r="G36" s="134">
        <f aca="true" t="shared" si="6" ref="G36:M36">SUM(G31:G35)</f>
        <v>0</v>
      </c>
      <c r="H36" s="134">
        <f t="shared" si="6"/>
        <v>566</v>
      </c>
      <c r="I36" s="134">
        <f t="shared" si="6"/>
        <v>0</v>
      </c>
      <c r="J36" s="134">
        <f t="shared" si="6"/>
        <v>1889</v>
      </c>
      <c r="K36" s="134">
        <f t="shared" si="6"/>
        <v>0</v>
      </c>
      <c r="L36" s="134">
        <f t="shared" si="6"/>
        <v>0</v>
      </c>
      <c r="M36" s="57">
        <f t="shared" si="6"/>
        <v>2455</v>
      </c>
      <c r="N36" s="192"/>
      <c r="O36" s="230" t="s">
        <v>77</v>
      </c>
      <c r="P36" s="193"/>
      <c r="Q36" s="193"/>
      <c r="R36" s="193"/>
      <c r="S36" s="193"/>
      <c r="T36" s="194"/>
      <c r="U36" s="118"/>
      <c r="V36" s="199"/>
    </row>
    <row r="37" spans="1:22" ht="0.75" customHeight="1">
      <c r="A37" s="197"/>
      <c r="B37" s="94"/>
      <c r="C37" s="95"/>
      <c r="D37" s="95"/>
      <c r="E37" s="95"/>
      <c r="F37" s="139"/>
      <c r="G37" s="131"/>
      <c r="H37" s="132"/>
      <c r="I37" s="131"/>
      <c r="J37" s="132"/>
      <c r="K37" s="131"/>
      <c r="L37" s="132"/>
      <c r="M37" s="54"/>
      <c r="N37" s="80"/>
      <c r="O37" s="116"/>
      <c r="P37" s="119"/>
      <c r="Q37" s="116"/>
      <c r="R37" s="119"/>
      <c r="S37" s="116"/>
      <c r="T37" s="119"/>
      <c r="U37" s="120"/>
      <c r="V37" s="199"/>
    </row>
    <row r="38" spans="1:22" s="9" customFormat="1" ht="12.75">
      <c r="A38" s="202"/>
      <c r="B38" s="89" t="s">
        <v>20</v>
      </c>
      <c r="C38" s="90"/>
      <c r="D38" s="90"/>
      <c r="E38" s="90"/>
      <c r="F38" s="139"/>
      <c r="G38" s="131"/>
      <c r="H38" s="132"/>
      <c r="I38" s="131"/>
      <c r="J38" s="132"/>
      <c r="K38" s="131"/>
      <c r="L38" s="132"/>
      <c r="M38" s="54"/>
      <c r="N38" s="80"/>
      <c r="O38" s="116"/>
      <c r="P38" s="119"/>
      <c r="Q38" s="116"/>
      <c r="R38" s="119"/>
      <c r="S38" s="116"/>
      <c r="T38" s="119"/>
      <c r="U38" s="120"/>
      <c r="V38" s="199"/>
    </row>
    <row r="39" spans="1:22" ht="12.75">
      <c r="A39" s="197"/>
      <c r="B39" s="94">
        <v>17</v>
      </c>
      <c r="C39" s="95" t="s">
        <v>21</v>
      </c>
      <c r="D39" s="95"/>
      <c r="E39" s="95"/>
      <c r="F39" s="139">
        <v>611</v>
      </c>
      <c r="G39" s="133">
        <f>$F$39*0.2</f>
        <v>122.2</v>
      </c>
      <c r="H39" s="135"/>
      <c r="I39" s="133"/>
      <c r="J39" s="133">
        <f>$F$39*0.3</f>
        <v>183.29999999999998</v>
      </c>
      <c r="K39" s="133">
        <f>$F$39*0.2</f>
        <v>122.2</v>
      </c>
      <c r="L39" s="133">
        <f>$F$39*0.3</f>
        <v>183.29999999999998</v>
      </c>
      <c r="M39" s="55">
        <f aca="true" t="shared" si="7" ref="M39:M48">SUM(G39:L39)</f>
        <v>611</v>
      </c>
      <c r="N39" s="80" t="s">
        <v>62</v>
      </c>
      <c r="O39" s="115">
        <v>0.2</v>
      </c>
      <c r="P39" s="123"/>
      <c r="Q39" s="115"/>
      <c r="R39" s="115">
        <v>0.3</v>
      </c>
      <c r="S39" s="115">
        <v>0.2</v>
      </c>
      <c r="T39" s="115">
        <v>0.3</v>
      </c>
      <c r="U39" s="117">
        <f aca="true" t="shared" si="8" ref="U39:U46">SUM(O39:T39)</f>
        <v>1</v>
      </c>
      <c r="V39" s="204"/>
    </row>
    <row r="40" spans="1:22" ht="12.75">
      <c r="A40" s="197"/>
      <c r="B40" s="94">
        <v>18</v>
      </c>
      <c r="C40" s="95" t="s">
        <v>22</v>
      </c>
      <c r="D40" s="95"/>
      <c r="E40" s="95"/>
      <c r="F40" s="139">
        <v>3784</v>
      </c>
      <c r="G40" s="133">
        <f>$F$40*0.2</f>
        <v>756.8000000000001</v>
      </c>
      <c r="H40" s="133">
        <f>$F$40*0.2</f>
        <v>756.8000000000001</v>
      </c>
      <c r="I40" s="133"/>
      <c r="J40" s="133">
        <f>$F$40*0.2</f>
        <v>756.8000000000001</v>
      </c>
      <c r="K40" s="133">
        <f>$F$40*0.2</f>
        <v>756.8000000000001</v>
      </c>
      <c r="L40" s="133">
        <f>$F$40*0.2</f>
        <v>756.8000000000001</v>
      </c>
      <c r="M40" s="55">
        <f t="shared" si="7"/>
        <v>3784.0000000000005</v>
      </c>
      <c r="N40" s="80" t="s">
        <v>62</v>
      </c>
      <c r="O40" s="112">
        <v>0.2</v>
      </c>
      <c r="P40" s="112">
        <v>0.2</v>
      </c>
      <c r="Q40" s="121"/>
      <c r="R40" s="112">
        <v>0.2</v>
      </c>
      <c r="S40" s="112">
        <v>0.2</v>
      </c>
      <c r="T40" s="112">
        <v>0.2</v>
      </c>
      <c r="U40" s="114">
        <f t="shared" si="8"/>
        <v>1</v>
      </c>
      <c r="V40" s="199"/>
    </row>
    <row r="41" spans="1:22" ht="12.75">
      <c r="A41" s="197"/>
      <c r="B41" s="94">
        <v>19</v>
      </c>
      <c r="C41" s="95" t="s">
        <v>40</v>
      </c>
      <c r="D41" s="95"/>
      <c r="E41" s="95"/>
      <c r="F41" s="139">
        <v>2592</v>
      </c>
      <c r="G41" s="135">
        <f>$F$41*0.2</f>
        <v>518.4</v>
      </c>
      <c r="H41" s="135">
        <f>$F$41*0.6</f>
        <v>1555.2</v>
      </c>
      <c r="I41" s="133"/>
      <c r="J41" s="135"/>
      <c r="K41" s="133"/>
      <c r="L41" s="135">
        <f>$F$41*0.2</f>
        <v>518.4</v>
      </c>
      <c r="M41" s="55">
        <f t="shared" si="7"/>
        <v>2592</v>
      </c>
      <c r="N41" s="80" t="s">
        <v>62</v>
      </c>
      <c r="O41" s="129">
        <v>0.2</v>
      </c>
      <c r="P41" s="112">
        <v>0.6</v>
      </c>
      <c r="Q41" s="121"/>
      <c r="R41" s="122"/>
      <c r="S41" s="121"/>
      <c r="T41" s="113">
        <v>0.2</v>
      </c>
      <c r="U41" s="114">
        <f t="shared" si="8"/>
        <v>1</v>
      </c>
      <c r="V41" s="199"/>
    </row>
    <row r="42" spans="1:22" ht="12.75">
      <c r="A42" s="197"/>
      <c r="B42" s="94">
        <v>20</v>
      </c>
      <c r="C42" s="95" t="s">
        <v>53</v>
      </c>
      <c r="D42" s="95"/>
      <c r="E42" s="95"/>
      <c r="F42" s="139">
        <v>126</v>
      </c>
      <c r="G42" s="133">
        <f>$F$42*0.2</f>
        <v>25.200000000000003</v>
      </c>
      <c r="H42" s="133">
        <f>$F$42*0.6</f>
        <v>75.6</v>
      </c>
      <c r="I42" s="133"/>
      <c r="J42" s="135"/>
      <c r="K42" s="133"/>
      <c r="L42" s="133">
        <f>$F$42*0.2</f>
        <v>25.200000000000003</v>
      </c>
      <c r="M42" s="55">
        <f t="shared" si="7"/>
        <v>126</v>
      </c>
      <c r="N42" s="80" t="s">
        <v>62</v>
      </c>
      <c r="O42" s="112">
        <v>0.2</v>
      </c>
      <c r="P42" s="112">
        <v>0.6</v>
      </c>
      <c r="Q42" s="121"/>
      <c r="R42" s="122"/>
      <c r="S42" s="121"/>
      <c r="T42" s="112">
        <v>0.2</v>
      </c>
      <c r="U42" s="114">
        <f t="shared" si="8"/>
        <v>1</v>
      </c>
      <c r="V42" s="199"/>
    </row>
    <row r="43" spans="1:22" ht="12.75">
      <c r="A43" s="197"/>
      <c r="B43" s="94">
        <v>21</v>
      </c>
      <c r="C43" s="95" t="s">
        <v>23</v>
      </c>
      <c r="D43" s="95"/>
      <c r="E43" s="95"/>
      <c r="F43" s="139">
        <v>400</v>
      </c>
      <c r="G43" s="133"/>
      <c r="H43" s="135"/>
      <c r="I43" s="133"/>
      <c r="J43" s="135"/>
      <c r="K43" s="133"/>
      <c r="L43" s="135">
        <v>400</v>
      </c>
      <c r="M43" s="55">
        <f t="shared" si="7"/>
        <v>400</v>
      </c>
      <c r="N43" s="80" t="s">
        <v>58</v>
      </c>
      <c r="O43" s="128"/>
      <c r="P43" s="128"/>
      <c r="Q43" s="128"/>
      <c r="R43" s="128"/>
      <c r="S43" s="130"/>
      <c r="T43" s="123">
        <v>1</v>
      </c>
      <c r="U43" s="117">
        <f t="shared" si="8"/>
        <v>1</v>
      </c>
      <c r="V43" s="199"/>
    </row>
    <row r="44" spans="1:22" ht="12.75">
      <c r="A44" s="197"/>
      <c r="B44" s="94">
        <v>22</v>
      </c>
      <c r="C44" s="95" t="s">
        <v>24</v>
      </c>
      <c r="D44" s="95"/>
      <c r="E44" s="95"/>
      <c r="F44" s="139">
        <v>1516</v>
      </c>
      <c r="G44" s="133">
        <f>F44*0.2</f>
        <v>303.2</v>
      </c>
      <c r="H44" s="135">
        <f>F44*0.1</f>
        <v>151.6</v>
      </c>
      <c r="I44" s="133"/>
      <c r="J44" s="135">
        <f>F44*0.15</f>
        <v>227.4</v>
      </c>
      <c r="K44" s="133">
        <f>F44*0.15</f>
        <v>227.4</v>
      </c>
      <c r="L44" s="135">
        <f>F44*0.4</f>
        <v>606.4</v>
      </c>
      <c r="M44" s="55">
        <f t="shared" si="7"/>
        <v>1516</v>
      </c>
      <c r="N44" s="80" t="s">
        <v>58</v>
      </c>
      <c r="O44" s="112">
        <v>0.2</v>
      </c>
      <c r="P44" s="113">
        <v>0.1</v>
      </c>
      <c r="Q44" s="121"/>
      <c r="R44" s="113">
        <v>0.15</v>
      </c>
      <c r="S44" s="112">
        <v>0.15</v>
      </c>
      <c r="T44" s="113">
        <v>0.4</v>
      </c>
      <c r="U44" s="114">
        <f t="shared" si="8"/>
        <v>1</v>
      </c>
      <c r="V44" s="199"/>
    </row>
    <row r="45" spans="1:22" ht="12.75">
      <c r="A45" s="197"/>
      <c r="B45" s="94">
        <v>23</v>
      </c>
      <c r="C45" s="95" t="s">
        <v>25</v>
      </c>
      <c r="D45" s="95"/>
      <c r="E45" s="95"/>
      <c r="F45" s="139">
        <v>378</v>
      </c>
      <c r="G45" s="133"/>
      <c r="H45" s="135"/>
      <c r="I45" s="133"/>
      <c r="J45" s="135"/>
      <c r="K45" s="133"/>
      <c r="L45" s="135">
        <v>378</v>
      </c>
      <c r="M45" s="55">
        <f t="shared" si="7"/>
        <v>378</v>
      </c>
      <c r="N45" s="80" t="s">
        <v>58</v>
      </c>
      <c r="O45" s="121"/>
      <c r="P45" s="122"/>
      <c r="Q45" s="121"/>
      <c r="R45" s="122"/>
      <c r="S45" s="121"/>
      <c r="T45" s="113">
        <v>1</v>
      </c>
      <c r="U45" s="114">
        <f t="shared" si="8"/>
        <v>1</v>
      </c>
      <c r="V45" s="199"/>
    </row>
    <row r="46" spans="1:22" ht="13.5" thickBot="1">
      <c r="A46" s="197"/>
      <c r="B46" s="94">
        <v>24</v>
      </c>
      <c r="C46" s="95" t="s">
        <v>26</v>
      </c>
      <c r="D46" s="95"/>
      <c r="E46" s="95"/>
      <c r="F46" s="139">
        <v>180</v>
      </c>
      <c r="G46" s="133">
        <v>45</v>
      </c>
      <c r="H46" s="135"/>
      <c r="I46" s="133">
        <v>90</v>
      </c>
      <c r="J46" s="135"/>
      <c r="K46" s="133"/>
      <c r="L46" s="135">
        <v>45</v>
      </c>
      <c r="M46" s="58">
        <f t="shared" si="7"/>
        <v>180</v>
      </c>
      <c r="N46" s="85" t="s">
        <v>58</v>
      </c>
      <c r="O46" s="112">
        <v>0.25</v>
      </c>
      <c r="P46" s="122"/>
      <c r="Q46" s="112">
        <v>0.5</v>
      </c>
      <c r="R46" s="122"/>
      <c r="S46" s="121"/>
      <c r="T46" s="113">
        <v>0.25</v>
      </c>
      <c r="U46" s="124">
        <f t="shared" si="8"/>
        <v>1</v>
      </c>
      <c r="V46" s="199"/>
    </row>
    <row r="47" spans="1:22" s="9" customFormat="1" ht="13.5" thickBot="1">
      <c r="A47" s="202"/>
      <c r="B47" s="99"/>
      <c r="C47" s="92" t="s">
        <v>7</v>
      </c>
      <c r="D47" s="100"/>
      <c r="E47" s="101"/>
      <c r="F47" s="56">
        <f>SUM(F39:F46)</f>
        <v>9587</v>
      </c>
      <c r="G47" s="134">
        <f aca="true" t="shared" si="9" ref="G47:M47">SUM(G39:G46)</f>
        <v>1770.8000000000002</v>
      </c>
      <c r="H47" s="134">
        <f t="shared" si="9"/>
        <v>2539.2</v>
      </c>
      <c r="I47" s="134">
        <f t="shared" si="9"/>
        <v>90</v>
      </c>
      <c r="J47" s="134">
        <f t="shared" si="9"/>
        <v>1167.5</v>
      </c>
      <c r="K47" s="134">
        <f t="shared" si="9"/>
        <v>1106.4</v>
      </c>
      <c r="L47" s="134">
        <f t="shared" si="9"/>
        <v>2913.1</v>
      </c>
      <c r="M47" s="57">
        <f t="shared" si="9"/>
        <v>9587</v>
      </c>
      <c r="N47" s="192"/>
      <c r="O47" s="230" t="s">
        <v>77</v>
      </c>
      <c r="P47" s="193"/>
      <c r="Q47" s="193"/>
      <c r="R47" s="193"/>
      <c r="S47" s="193"/>
      <c r="T47" s="194"/>
      <c r="U47" s="118"/>
      <c r="V47" s="199"/>
    </row>
    <row r="48" spans="1:22" ht="0.75" customHeight="1">
      <c r="A48" s="197"/>
      <c r="B48" s="94"/>
      <c r="C48" s="95"/>
      <c r="D48" s="95"/>
      <c r="E48" s="102"/>
      <c r="F48" s="139"/>
      <c r="G48" s="136"/>
      <c r="H48" s="137"/>
      <c r="I48" s="136"/>
      <c r="J48" s="137"/>
      <c r="K48" s="136"/>
      <c r="L48" s="137"/>
      <c r="M48" s="59">
        <f t="shared" si="7"/>
        <v>0</v>
      </c>
      <c r="N48" s="80"/>
      <c r="O48" s="116"/>
      <c r="P48" s="119"/>
      <c r="Q48" s="116"/>
      <c r="R48" s="119"/>
      <c r="S48" s="116"/>
      <c r="T48" s="119"/>
      <c r="U48" s="125"/>
      <c r="V48" s="204"/>
    </row>
    <row r="49" spans="1:22" ht="13.5" thickBot="1">
      <c r="A49" s="197"/>
      <c r="B49" s="103" t="s">
        <v>27</v>
      </c>
      <c r="C49" s="104"/>
      <c r="D49" s="104"/>
      <c r="E49" s="105"/>
      <c r="F49" s="141">
        <f>SUM(F47+F36+F28+F18+F12)</f>
        <v>142185</v>
      </c>
      <c r="G49" s="25">
        <f aca="true" t="shared" si="10" ref="G49:L49">SUM(G47+G36+G28+G18+G12)</f>
        <v>48084.566999999995</v>
      </c>
      <c r="H49" s="25">
        <f t="shared" si="10"/>
        <v>18878.959391999997</v>
      </c>
      <c r="I49" s="25">
        <f t="shared" si="10"/>
        <v>12283.559392</v>
      </c>
      <c r="J49" s="25">
        <f t="shared" si="10"/>
        <v>18830.259392</v>
      </c>
      <c r="K49" s="25">
        <f t="shared" si="10"/>
        <v>20296.159392</v>
      </c>
      <c r="L49" s="138">
        <f t="shared" si="10"/>
        <v>23810.859392</v>
      </c>
      <c r="M49" s="141">
        <f>SUM(M47+M36+M28+M18+M12)</f>
        <v>142185.36396</v>
      </c>
      <c r="N49" s="86"/>
      <c r="O49" s="126"/>
      <c r="P49" s="126"/>
      <c r="Q49" s="126"/>
      <c r="R49" s="126"/>
      <c r="S49" s="126"/>
      <c r="T49" s="127"/>
      <c r="U49" s="72"/>
      <c r="V49" s="199"/>
    </row>
    <row r="50" spans="1:22" ht="1.5" customHeight="1" thickBot="1">
      <c r="A50" s="197"/>
      <c r="B50" s="6"/>
      <c r="C50" s="7"/>
      <c r="D50" s="7"/>
      <c r="E50" s="7"/>
      <c r="F50" s="174"/>
      <c r="G50" s="175"/>
      <c r="H50" s="4"/>
      <c r="I50" s="175"/>
      <c r="J50" s="4"/>
      <c r="K50" s="175"/>
      <c r="L50" s="176"/>
      <c r="M50" s="10"/>
      <c r="N50" s="15"/>
      <c r="O50" s="175"/>
      <c r="P50" s="4"/>
      <c r="Q50" s="175"/>
      <c r="R50" s="4"/>
      <c r="S50" s="175"/>
      <c r="T50" s="176"/>
      <c r="U50" s="10"/>
      <c r="V50" s="199"/>
    </row>
    <row r="51" spans="1:22" ht="7.5" customHeight="1" thickBot="1">
      <c r="A51" s="205"/>
      <c r="B51" s="177"/>
      <c r="C51" s="177"/>
      <c r="D51" s="177"/>
      <c r="E51" s="177"/>
      <c r="F51" s="178"/>
      <c r="G51" s="179"/>
      <c r="H51" s="179"/>
      <c r="I51" s="179"/>
      <c r="J51" s="179"/>
      <c r="K51" s="179"/>
      <c r="L51" s="179"/>
      <c r="M51" s="180"/>
      <c r="N51" s="182"/>
      <c r="O51" s="181"/>
      <c r="P51" s="181"/>
      <c r="Q51" s="181"/>
      <c r="R51" s="181"/>
      <c r="S51" s="181"/>
      <c r="T51" s="181"/>
      <c r="U51" s="181"/>
      <c r="V51" s="206"/>
    </row>
    <row r="52" spans="2:22" ht="13.5" thickBot="1">
      <c r="B52" s="168"/>
      <c r="C52" s="168"/>
      <c r="D52" s="168"/>
      <c r="E52" s="168"/>
      <c r="F52" s="169"/>
      <c r="G52" s="170"/>
      <c r="H52" s="170"/>
      <c r="I52" s="170"/>
      <c r="J52" s="170"/>
      <c r="K52" s="170"/>
      <c r="L52" s="170"/>
      <c r="M52" s="171"/>
      <c r="N52" s="173"/>
      <c r="O52" s="172"/>
      <c r="P52" s="172"/>
      <c r="Q52" s="172"/>
      <c r="R52" s="172"/>
      <c r="S52" s="172"/>
      <c r="T52" s="172"/>
      <c r="U52" s="172"/>
      <c r="V52" s="172"/>
    </row>
    <row r="53" spans="2:13" ht="13.5" thickBot="1">
      <c r="B53" s="209"/>
      <c r="C53" s="42" t="s">
        <v>65</v>
      </c>
      <c r="D53" s="43"/>
      <c r="E53" s="43"/>
      <c r="F53" s="44"/>
      <c r="G53" s="110"/>
      <c r="H53" s="34"/>
      <c r="I53" s="34"/>
      <c r="J53" s="34"/>
      <c r="K53" s="34"/>
      <c r="L53" s="34"/>
      <c r="M53" s="111"/>
    </row>
    <row r="54" spans="3:21" ht="12.75">
      <c r="C54" s="45" t="s">
        <v>66</v>
      </c>
      <c r="D54" s="31"/>
      <c r="E54" s="28" t="s">
        <v>28</v>
      </c>
      <c r="F54" s="106">
        <f>G49</f>
        <v>48084.566999999995</v>
      </c>
      <c r="G54" s="35"/>
      <c r="H54" s="109" t="s">
        <v>56</v>
      </c>
      <c r="I54" s="33"/>
      <c r="J54" s="33"/>
      <c r="K54" s="33"/>
      <c r="L54" s="33"/>
      <c r="M54" s="37"/>
      <c r="N54" s="20"/>
      <c r="O54" s="3"/>
      <c r="P54" s="3"/>
      <c r="Q54" s="3"/>
      <c r="R54" s="3"/>
      <c r="S54" s="3"/>
      <c r="T54" s="3"/>
      <c r="U54" s="3"/>
    </row>
    <row r="55" spans="3:21" ht="12.75">
      <c r="C55" s="45"/>
      <c r="D55" s="31"/>
      <c r="E55" s="29" t="s">
        <v>42</v>
      </c>
      <c r="F55" s="107">
        <f>H49</f>
        <v>18878.959391999997</v>
      </c>
      <c r="G55" s="35"/>
      <c r="H55" s="36"/>
      <c r="I55" s="36"/>
      <c r="J55" s="36"/>
      <c r="K55" s="36"/>
      <c r="L55" s="36"/>
      <c r="M55" s="37"/>
      <c r="N55" s="20"/>
      <c r="O55" s="3"/>
      <c r="P55" s="3"/>
      <c r="Q55" s="3"/>
      <c r="R55" s="3"/>
      <c r="S55" s="3"/>
      <c r="T55" s="3"/>
      <c r="U55" s="3"/>
    </row>
    <row r="56" spans="3:21" ht="12.75">
      <c r="C56" s="45"/>
      <c r="D56" s="31"/>
      <c r="E56" s="30" t="s">
        <v>31</v>
      </c>
      <c r="F56" s="107">
        <f>I49</f>
        <v>12283.559392</v>
      </c>
      <c r="G56" s="35"/>
      <c r="H56" s="36"/>
      <c r="I56" s="36"/>
      <c r="J56" s="36"/>
      <c r="K56" s="36"/>
      <c r="L56" s="36"/>
      <c r="M56" s="37"/>
      <c r="N56" s="20"/>
      <c r="O56" s="3"/>
      <c r="P56" s="3"/>
      <c r="Q56" s="3"/>
      <c r="R56" s="3"/>
      <c r="S56" s="3"/>
      <c r="T56" s="3"/>
      <c r="U56" s="3"/>
    </row>
    <row r="57" spans="3:21" ht="12.75">
      <c r="C57" s="45"/>
      <c r="D57" s="31"/>
      <c r="E57" s="29" t="s">
        <v>49</v>
      </c>
      <c r="F57" s="107">
        <f>J49</f>
        <v>18830.259392</v>
      </c>
      <c r="G57" s="35"/>
      <c r="H57" s="36"/>
      <c r="I57" s="36"/>
      <c r="J57" s="36"/>
      <c r="K57" s="36"/>
      <c r="L57" s="36"/>
      <c r="M57" s="37"/>
      <c r="N57" s="20"/>
      <c r="O57" s="3"/>
      <c r="P57" s="3"/>
      <c r="Q57" s="3"/>
      <c r="R57" s="3"/>
      <c r="S57" s="3"/>
      <c r="T57" s="3"/>
      <c r="U57" s="3"/>
    </row>
    <row r="58" spans="3:21" ht="12.75">
      <c r="C58" s="45"/>
      <c r="D58" s="31"/>
      <c r="E58" s="30" t="s">
        <v>43</v>
      </c>
      <c r="F58" s="107">
        <f>K49</f>
        <v>20296.159392</v>
      </c>
      <c r="G58" s="35"/>
      <c r="H58" s="36"/>
      <c r="I58" s="36"/>
      <c r="J58" s="36"/>
      <c r="K58" s="36"/>
      <c r="L58" s="36"/>
      <c r="M58" s="37"/>
      <c r="N58" s="20"/>
      <c r="O58" s="3"/>
      <c r="P58" s="3"/>
      <c r="Q58" s="3"/>
      <c r="R58" s="3"/>
      <c r="S58" s="3"/>
      <c r="T58" s="3"/>
      <c r="U58" s="3"/>
    </row>
    <row r="59" spans="3:21" ht="12" customHeight="1" thickBot="1">
      <c r="C59" s="45"/>
      <c r="D59" s="31"/>
      <c r="E59" s="30" t="s">
        <v>44</v>
      </c>
      <c r="F59" s="107">
        <f>L49</f>
        <v>23810.859392</v>
      </c>
      <c r="G59" s="35"/>
      <c r="H59" s="36"/>
      <c r="I59" s="36"/>
      <c r="J59" s="36"/>
      <c r="K59" s="36"/>
      <c r="L59" s="36"/>
      <c r="M59" s="37"/>
      <c r="N59" s="20"/>
      <c r="O59" s="3"/>
      <c r="P59" s="3"/>
      <c r="Q59" s="3"/>
      <c r="R59" s="3"/>
      <c r="S59" s="3"/>
      <c r="T59" s="3"/>
      <c r="U59" s="3"/>
    </row>
    <row r="60" spans="2:21" ht="13.5" thickBot="1">
      <c r="B60" s="14"/>
      <c r="C60" s="46"/>
      <c r="D60" s="32"/>
      <c r="E60" s="50" t="s">
        <v>41</v>
      </c>
      <c r="F60" s="108">
        <f>SUM(F54:F59)</f>
        <v>142184.36396</v>
      </c>
      <c r="G60" s="38"/>
      <c r="H60" s="36"/>
      <c r="I60" s="36"/>
      <c r="J60" s="36"/>
      <c r="K60" s="36"/>
      <c r="L60" s="36"/>
      <c r="M60" s="37"/>
      <c r="N60" s="15"/>
      <c r="O60" s="3"/>
      <c r="P60" s="3"/>
      <c r="Q60" s="3"/>
      <c r="R60" s="3"/>
      <c r="S60" s="3"/>
      <c r="T60" s="3"/>
      <c r="U60" s="3"/>
    </row>
    <row r="61" spans="2:21" ht="12.75">
      <c r="B61" s="14"/>
      <c r="C61" s="47"/>
      <c r="D61" s="48"/>
      <c r="E61" s="48"/>
      <c r="F61" s="49"/>
      <c r="G61" s="38"/>
      <c r="H61" s="36"/>
      <c r="I61" s="36"/>
      <c r="J61" s="36"/>
      <c r="K61" s="36"/>
      <c r="L61" s="36"/>
      <c r="M61" s="37"/>
      <c r="N61" s="15"/>
      <c r="O61" s="3"/>
      <c r="P61" s="3"/>
      <c r="Q61" s="3"/>
      <c r="R61" s="3"/>
      <c r="S61" s="3"/>
      <c r="T61" s="3"/>
      <c r="U61" s="3"/>
    </row>
    <row r="62" spans="2:21" ht="12.75">
      <c r="B62" s="14"/>
      <c r="C62" s="9"/>
      <c r="D62" s="9"/>
      <c r="E62" s="9"/>
      <c r="F62" s="12"/>
      <c r="G62" s="38"/>
      <c r="H62" s="36"/>
      <c r="I62" s="36"/>
      <c r="J62" s="36"/>
      <c r="K62" s="36"/>
      <c r="L62" s="36"/>
      <c r="M62" s="37"/>
      <c r="N62" s="15"/>
      <c r="O62" s="3"/>
      <c r="P62" s="3"/>
      <c r="Q62" s="3"/>
      <c r="R62" s="3"/>
      <c r="S62" s="3"/>
      <c r="T62" s="3"/>
      <c r="U62" s="3"/>
    </row>
    <row r="63" spans="2:21" ht="12.75">
      <c r="B63" s="14"/>
      <c r="C63" s="9"/>
      <c r="D63" s="9"/>
      <c r="E63" s="9"/>
      <c r="F63" s="12"/>
      <c r="G63" s="38"/>
      <c r="H63" s="36"/>
      <c r="I63" s="36"/>
      <c r="J63" s="36"/>
      <c r="K63" s="36"/>
      <c r="L63" s="36"/>
      <c r="M63" s="37"/>
      <c r="N63" s="19"/>
      <c r="O63" s="18"/>
      <c r="P63" s="3"/>
      <c r="Q63" s="3"/>
      <c r="R63" s="3"/>
      <c r="S63" s="3"/>
      <c r="T63" s="3"/>
      <c r="U63" s="3"/>
    </row>
    <row r="64" spans="1:21" ht="12.75">
      <c r="A64" s="172"/>
      <c r="B64" s="236" t="s">
        <v>68</v>
      </c>
      <c r="C64" s="225" t="s">
        <v>74</v>
      </c>
      <c r="D64" s="226"/>
      <c r="E64" s="226"/>
      <c r="F64" s="227"/>
      <c r="G64" s="38"/>
      <c r="H64" s="36"/>
      <c r="I64" s="36"/>
      <c r="J64" s="36"/>
      <c r="K64" s="36"/>
      <c r="L64" s="36"/>
      <c r="M64" s="37"/>
      <c r="N64" s="19"/>
      <c r="O64" s="18"/>
      <c r="P64" s="3"/>
      <c r="Q64" s="3"/>
      <c r="R64" s="3"/>
      <c r="S64" s="3"/>
      <c r="T64" s="3"/>
      <c r="U64" s="3"/>
    </row>
    <row r="65" spans="1:21" ht="12.75">
      <c r="A65" s="172"/>
      <c r="B65" s="228"/>
      <c r="C65" s="225" t="s">
        <v>69</v>
      </c>
      <c r="D65" s="226"/>
      <c r="E65" s="226"/>
      <c r="F65" s="227"/>
      <c r="G65" s="38"/>
      <c r="H65" s="36"/>
      <c r="I65" s="36"/>
      <c r="J65" s="36"/>
      <c r="K65" s="36"/>
      <c r="L65" s="36"/>
      <c r="M65" s="37"/>
      <c r="N65" s="19"/>
      <c r="O65" s="18"/>
      <c r="P65" s="3"/>
      <c r="Q65" s="3"/>
      <c r="R65" s="3"/>
      <c r="S65" s="3"/>
      <c r="T65" s="3"/>
      <c r="U65" s="3"/>
    </row>
    <row r="66" spans="1:21" ht="12.75">
      <c r="A66" s="172"/>
      <c r="B66" s="228"/>
      <c r="C66" s="225" t="s">
        <v>72</v>
      </c>
      <c r="D66" s="226"/>
      <c r="E66" s="226"/>
      <c r="F66" s="227"/>
      <c r="G66" s="38"/>
      <c r="H66" s="36"/>
      <c r="I66" s="36"/>
      <c r="J66" s="36"/>
      <c r="K66" s="36"/>
      <c r="L66" s="36"/>
      <c r="M66" s="37"/>
      <c r="N66" s="15"/>
      <c r="O66" s="3"/>
      <c r="P66" s="3"/>
      <c r="Q66" s="3"/>
      <c r="R66" s="3"/>
      <c r="S66" s="3"/>
      <c r="T66" s="3"/>
      <c r="U66" s="3"/>
    </row>
    <row r="67" spans="1:21" ht="12.75">
      <c r="A67" s="172"/>
      <c r="B67" s="228"/>
      <c r="C67" s="225" t="s">
        <v>75</v>
      </c>
      <c r="D67" s="226"/>
      <c r="E67" s="226"/>
      <c r="F67" s="227"/>
      <c r="G67" s="35"/>
      <c r="H67" s="36"/>
      <c r="I67" s="36"/>
      <c r="J67" s="36"/>
      <c r="K67" s="36"/>
      <c r="L67" s="36"/>
      <c r="M67" s="37"/>
      <c r="N67" s="15"/>
      <c r="O67" s="3"/>
      <c r="P67" s="3"/>
      <c r="Q67" s="3"/>
      <c r="R67" s="3"/>
      <c r="S67" s="3"/>
      <c r="T67" s="3"/>
      <c r="U67" s="3"/>
    </row>
    <row r="68" spans="2:21" ht="12.75">
      <c r="B68" s="224"/>
      <c r="C68" s="225"/>
      <c r="D68" s="226"/>
      <c r="E68" s="226"/>
      <c r="F68" s="227"/>
      <c r="G68" s="35"/>
      <c r="H68" s="36"/>
      <c r="I68" s="36"/>
      <c r="J68" s="36"/>
      <c r="K68" s="36"/>
      <c r="L68" s="36"/>
      <c r="M68" s="37"/>
      <c r="N68" s="15"/>
      <c r="O68" s="18"/>
      <c r="P68" s="3"/>
      <c r="Q68" s="3"/>
      <c r="R68" s="3"/>
      <c r="S68" s="3"/>
      <c r="T68" s="3"/>
      <c r="U68" s="3"/>
    </row>
    <row r="69" spans="2:21" ht="12.75">
      <c r="B69" s="11"/>
      <c r="G69" s="35"/>
      <c r="H69" s="36"/>
      <c r="I69" s="36"/>
      <c r="J69" s="36"/>
      <c r="K69" s="36"/>
      <c r="L69" s="36"/>
      <c r="M69" s="37"/>
      <c r="N69" s="15"/>
      <c r="O69" s="3"/>
      <c r="P69" s="3"/>
      <c r="Q69" s="3"/>
      <c r="R69" s="3"/>
      <c r="S69" s="3"/>
      <c r="T69" s="3"/>
      <c r="U69" s="3"/>
    </row>
    <row r="70" spans="2:21" ht="13.5" thickBot="1">
      <c r="B70" s="237" t="s">
        <v>70</v>
      </c>
      <c r="C70" s="238"/>
      <c r="D70" s="168"/>
      <c r="E70" s="168"/>
      <c r="F70" s="169"/>
      <c r="G70" s="39"/>
      <c r="H70" s="40"/>
      <c r="I70" s="40"/>
      <c r="J70" s="40"/>
      <c r="K70" s="40"/>
      <c r="L70" s="40"/>
      <c r="M70" s="41"/>
      <c r="N70" s="15"/>
      <c r="O70" s="3"/>
      <c r="P70" s="3"/>
      <c r="Q70" s="3"/>
      <c r="R70" s="3"/>
      <c r="S70" s="3"/>
      <c r="T70" s="3"/>
      <c r="U70" s="3"/>
    </row>
    <row r="71" spans="2:21" ht="12.75">
      <c r="B71" s="11"/>
      <c r="C71" s="225" t="s">
        <v>80</v>
      </c>
      <c r="D71" s="225"/>
      <c r="E71" s="225"/>
      <c r="F71" s="229"/>
      <c r="G71" s="234"/>
      <c r="H71" s="235"/>
      <c r="N71" s="15"/>
      <c r="O71" s="3"/>
      <c r="P71" s="3"/>
      <c r="Q71" s="3"/>
      <c r="R71" s="3"/>
      <c r="S71" s="3"/>
      <c r="T71" s="3"/>
      <c r="U71" s="3"/>
    </row>
    <row r="72" spans="2:21" ht="12.75">
      <c r="B72" s="11"/>
      <c r="C72" s="225" t="s">
        <v>71</v>
      </c>
      <c r="D72" s="225"/>
      <c r="E72" s="225"/>
      <c r="F72" s="229"/>
      <c r="G72" s="234"/>
      <c r="H72" s="235"/>
      <c r="N72" s="15"/>
      <c r="O72" s="3"/>
      <c r="P72" s="3"/>
      <c r="Q72" s="3"/>
      <c r="R72" s="3"/>
      <c r="S72" s="3"/>
      <c r="T72" s="3"/>
      <c r="U72" s="3"/>
    </row>
    <row r="73" spans="2:21" ht="12.75">
      <c r="B73" s="11"/>
      <c r="C73" s="232"/>
      <c r="D73" s="232"/>
      <c r="E73" s="232"/>
      <c r="F73" s="233"/>
      <c r="G73" s="234"/>
      <c r="H73" s="235"/>
      <c r="N73" s="15"/>
      <c r="O73" s="3"/>
      <c r="P73" s="3"/>
      <c r="Q73" s="3"/>
      <c r="R73" s="3"/>
      <c r="S73" s="3"/>
      <c r="T73" s="3"/>
      <c r="U73" s="3"/>
    </row>
    <row r="74" spans="2:21" ht="12.75">
      <c r="B74" s="11"/>
      <c r="N74" s="15"/>
      <c r="O74" s="3"/>
      <c r="P74" s="3"/>
      <c r="Q74" s="3"/>
      <c r="R74" s="3"/>
      <c r="S74" s="3"/>
      <c r="T74" s="3"/>
      <c r="U74" s="3"/>
    </row>
    <row r="75" spans="2:21" ht="12.75">
      <c r="B75" s="11"/>
      <c r="N75" s="15"/>
      <c r="O75" s="3"/>
      <c r="P75" s="3"/>
      <c r="Q75" s="3"/>
      <c r="R75" s="3"/>
      <c r="S75" s="3"/>
      <c r="T75" s="3"/>
      <c r="U75" s="3"/>
    </row>
    <row r="76" ht="12.75">
      <c r="B76" s="11"/>
    </row>
    <row r="77" ht="12.75">
      <c r="B77" s="11"/>
    </row>
    <row r="78" ht="12.75">
      <c r="B78" s="11"/>
    </row>
    <row r="79" ht="12.75">
      <c r="B79" s="11"/>
    </row>
    <row r="80" ht="12.75">
      <c r="B80" s="11"/>
    </row>
    <row r="81" ht="12.75">
      <c r="B81" s="11"/>
    </row>
    <row r="88" spans="3:9" ht="12.75">
      <c r="C88" s="9"/>
      <c r="D88" s="9"/>
      <c r="E88" s="9"/>
      <c r="F88" s="9"/>
      <c r="G88" s="9"/>
      <c r="H88" s="8"/>
      <c r="I88" s="8"/>
    </row>
    <row r="89" spans="3:8" ht="12.75">
      <c r="C89" s="14"/>
      <c r="D89" s="9"/>
      <c r="E89" s="9"/>
      <c r="F89" s="9"/>
      <c r="G89" s="9"/>
      <c r="H89" s="13"/>
    </row>
    <row r="90" spans="3:8" ht="12.75">
      <c r="C90" s="14"/>
      <c r="D90" s="9"/>
      <c r="E90" s="9"/>
      <c r="F90" s="9"/>
      <c r="G90" s="9"/>
      <c r="H90" s="13"/>
    </row>
    <row r="91" spans="3:8" ht="12.75">
      <c r="C91" s="14"/>
      <c r="D91" s="9"/>
      <c r="E91" s="9"/>
      <c r="F91" s="9"/>
      <c r="G91" s="9"/>
      <c r="H91" s="13"/>
    </row>
    <row r="92" spans="3:8" ht="12.75">
      <c r="C92" s="14"/>
      <c r="D92" s="9"/>
      <c r="E92" s="9"/>
      <c r="F92" s="9"/>
      <c r="G92" s="9"/>
      <c r="H92" s="13"/>
    </row>
    <row r="93" spans="3:8" ht="12.75">
      <c r="C93" s="14"/>
      <c r="D93" s="9"/>
      <c r="E93" s="9"/>
      <c r="F93" s="9"/>
      <c r="G93" s="9"/>
      <c r="H93" s="13"/>
    </row>
    <row r="94" spans="3:8" ht="12.75">
      <c r="C94" s="14"/>
      <c r="D94" s="9"/>
      <c r="E94" s="9"/>
      <c r="F94" s="9"/>
      <c r="G94" s="9"/>
      <c r="H94" s="13"/>
    </row>
    <row r="95" spans="3:8" ht="12.75">
      <c r="C95" s="14"/>
      <c r="D95" s="9"/>
      <c r="E95" s="9"/>
      <c r="F95" s="9"/>
      <c r="G95" s="9"/>
      <c r="H95" s="13"/>
    </row>
    <row r="98" ht="12.75">
      <c r="C98" s="9"/>
    </row>
    <row r="99" ht="12.75">
      <c r="C99" s="9"/>
    </row>
    <row r="100" ht="12.75">
      <c r="C100" s="9"/>
    </row>
    <row r="101" ht="12.75">
      <c r="C101" s="9"/>
    </row>
    <row r="102" ht="12.75">
      <c r="C102" s="9"/>
    </row>
    <row r="105" ht="12.75">
      <c r="C105" s="9"/>
    </row>
    <row r="106" ht="12.75">
      <c r="C106" s="9"/>
    </row>
    <row r="107" ht="12.75">
      <c r="C107" s="9"/>
    </row>
    <row r="108" ht="12.75">
      <c r="C108" s="9"/>
    </row>
    <row r="109" ht="12.75">
      <c r="C109" s="9"/>
    </row>
    <row r="110" ht="12.75">
      <c r="C110" s="9"/>
    </row>
    <row r="111" spans="3:5" ht="12.75">
      <c r="C111" s="9"/>
      <c r="D111" s="9"/>
      <c r="E111" s="9"/>
    </row>
    <row r="112" spans="3:5" ht="12.75">
      <c r="C112" s="9"/>
      <c r="D112" s="9"/>
      <c r="E112" s="9"/>
    </row>
    <row r="113" spans="3:5" ht="12.75">
      <c r="C113" s="9"/>
      <c r="D113" s="9"/>
      <c r="E113" s="9"/>
    </row>
    <row r="114" spans="3:5" ht="12.75">
      <c r="C114" s="9"/>
      <c r="D114" s="9"/>
      <c r="E114" s="9"/>
    </row>
    <row r="115" spans="3:5" ht="12.75">
      <c r="C115" s="9"/>
      <c r="D115" s="9"/>
      <c r="E115" s="9"/>
    </row>
    <row r="116" spans="3:5" ht="12.75">
      <c r="C116" s="9"/>
      <c r="D116" s="9"/>
      <c r="E116" s="9"/>
    </row>
  </sheetData>
  <printOptions horizontalCentered="1" verticalCentered="1"/>
  <pageMargins left="0.6299212598425197" right="0.2362204724409449" top="0.5511811023622047" bottom="0.5118110236220472" header="0.5118110236220472" footer="0.5118110236220472"/>
  <pageSetup horizontalDpi="300" verticalDpi="300" orientation="landscape" scale="90" r:id="rId2"/>
  <rowBreaks count="1" manualBreakCount="1">
    <brk id="85" min="1" max="1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1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 Newman</dc:creator>
  <cp:keywords/>
  <dc:description/>
  <cp:lastModifiedBy>Newman</cp:lastModifiedBy>
  <cp:lastPrinted>2003-11-10T15:52:26Z</cp:lastPrinted>
  <dcterms:created xsi:type="dcterms:W3CDTF">2002-01-30T21:38:59Z</dcterms:created>
  <dcterms:modified xsi:type="dcterms:W3CDTF">2003-04-28T20:22:51Z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